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sara.kosova\Desktop\PIKA 43\"/>
    </mc:Choice>
  </mc:AlternateContent>
  <bookViews>
    <workbookView xWindow="-120" yWindow="-120" windowWidth="29040" windowHeight="15720"/>
  </bookViews>
  <sheets>
    <sheet name="plani i Veprimit" sheetId="12" r:id="rId1"/>
  </sheets>
  <externalReferences>
    <externalReference r:id="rId2"/>
  </externalReferences>
  <definedNames>
    <definedName name="_xlnm.Print_Area" localSheetId="0">'plani i Veprimit'!$A$3:$N$327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8" i="12" l="1"/>
  <c r="L218" i="12"/>
  <c r="J218" i="12"/>
  <c r="I218" i="12"/>
  <c r="H218" i="12"/>
  <c r="K218" i="12" l="1"/>
  <c r="M226" i="12" l="1"/>
  <c r="L226" i="12"/>
  <c r="J226" i="12"/>
  <c r="I226" i="12"/>
  <c r="H226" i="12"/>
  <c r="M227" i="12"/>
  <c r="L227" i="12"/>
  <c r="J227" i="12"/>
  <c r="I227" i="12"/>
  <c r="H227" i="12"/>
  <c r="M228" i="12"/>
  <c r="L228" i="12"/>
  <c r="J228" i="12"/>
  <c r="I228" i="12"/>
  <c r="H228" i="12"/>
  <c r="M230" i="12"/>
  <c r="L230" i="12"/>
  <c r="J230" i="12"/>
  <c r="I230" i="12"/>
  <c r="H230" i="12"/>
  <c r="M231" i="12"/>
  <c r="L231" i="12"/>
  <c r="J231" i="12"/>
  <c r="I231" i="12"/>
  <c r="H231" i="12"/>
  <c r="M234" i="12"/>
  <c r="L234" i="12"/>
  <c r="J234" i="12"/>
  <c r="I234" i="12"/>
  <c r="H234" i="12"/>
  <c r="M235" i="12"/>
  <c r="L235" i="12"/>
  <c r="J235" i="12"/>
  <c r="I235" i="12"/>
  <c r="H235" i="12"/>
  <c r="M237" i="12"/>
  <c r="L237" i="12"/>
  <c r="J237" i="12"/>
  <c r="I237" i="12"/>
  <c r="H237" i="12"/>
  <c r="M238" i="12"/>
  <c r="L238" i="12"/>
  <c r="J238" i="12"/>
  <c r="I238" i="12"/>
  <c r="H238" i="12"/>
  <c r="M240" i="12"/>
  <c r="L240" i="12"/>
  <c r="J240" i="12"/>
  <c r="I240" i="12"/>
  <c r="H240" i="12"/>
  <c r="M241" i="12"/>
  <c r="L241" i="12"/>
  <c r="J241" i="12"/>
  <c r="I241" i="12"/>
  <c r="H241" i="12"/>
  <c r="M243" i="12"/>
  <c r="L243" i="12"/>
  <c r="J243" i="12"/>
  <c r="I243" i="12"/>
  <c r="H243" i="12"/>
  <c r="M245" i="12"/>
  <c r="L245" i="12"/>
  <c r="J245" i="12"/>
  <c r="I245" i="12"/>
  <c r="H245" i="12"/>
  <c r="M246" i="12"/>
  <c r="L246" i="12"/>
  <c r="J246" i="12"/>
  <c r="I246" i="12"/>
  <c r="H246" i="12"/>
  <c r="M249" i="12"/>
  <c r="L249" i="12"/>
  <c r="J249" i="12"/>
  <c r="I249" i="12"/>
  <c r="H249" i="12"/>
  <c r="M250" i="12"/>
  <c r="L250" i="12"/>
  <c r="J250" i="12"/>
  <c r="I250" i="12"/>
  <c r="H250" i="12"/>
  <c r="M252" i="12"/>
  <c r="L252" i="12"/>
  <c r="J252" i="12"/>
  <c r="I252" i="12"/>
  <c r="H252" i="12"/>
  <c r="M253" i="12"/>
  <c r="L253" i="12"/>
  <c r="J253" i="12"/>
  <c r="I253" i="12"/>
  <c r="H253" i="12"/>
  <c r="M254" i="12"/>
  <c r="L254" i="12"/>
  <c r="J254" i="12"/>
  <c r="I254" i="12"/>
  <c r="H254" i="12"/>
  <c r="M255" i="12"/>
  <c r="L255" i="12"/>
  <c r="J255" i="12"/>
  <c r="I255" i="12"/>
  <c r="H255" i="12"/>
  <c r="M257" i="12"/>
  <c r="L257" i="12"/>
  <c r="J257" i="12"/>
  <c r="I257" i="12"/>
  <c r="H257" i="12"/>
  <c r="M258" i="12"/>
  <c r="L258" i="12"/>
  <c r="J258" i="12"/>
  <c r="I258" i="12"/>
  <c r="H258" i="12"/>
  <c r="M259" i="12"/>
  <c r="L259" i="12"/>
  <c r="J259" i="12"/>
  <c r="I259" i="12"/>
  <c r="H259" i="12"/>
  <c r="M261" i="12"/>
  <c r="L261" i="12"/>
  <c r="J261" i="12"/>
  <c r="I261" i="12"/>
  <c r="H261" i="12"/>
  <c r="M263" i="12"/>
  <c r="L263" i="12"/>
  <c r="J263" i="12"/>
  <c r="I263" i="12"/>
  <c r="H263" i="12"/>
  <c r="M266" i="12"/>
  <c r="L266" i="12"/>
  <c r="J266" i="12"/>
  <c r="I266" i="12"/>
  <c r="H266" i="12"/>
  <c r="M267" i="12"/>
  <c r="L267" i="12"/>
  <c r="J267" i="12"/>
  <c r="I267" i="12"/>
  <c r="H267" i="12"/>
  <c r="M268" i="12"/>
  <c r="L268" i="12"/>
  <c r="J268" i="12"/>
  <c r="I268" i="12"/>
  <c r="H268" i="12"/>
  <c r="M270" i="12"/>
  <c r="L270" i="12"/>
  <c r="J270" i="12"/>
  <c r="I270" i="12"/>
  <c r="H270" i="12"/>
  <c r="L271" i="12"/>
  <c r="J271" i="12"/>
  <c r="I271" i="12"/>
  <c r="M273" i="12"/>
  <c r="L273" i="12"/>
  <c r="J273" i="12"/>
  <c r="I273" i="12"/>
  <c r="H273" i="12"/>
  <c r="M274" i="12"/>
  <c r="L274" i="12"/>
  <c r="J274" i="12"/>
  <c r="I274" i="12"/>
  <c r="H274" i="12"/>
  <c r="L276" i="12"/>
  <c r="J276" i="12"/>
  <c r="I276" i="12"/>
  <c r="H276" i="12"/>
  <c r="M277" i="12"/>
  <c r="L277" i="12"/>
  <c r="J277" i="12"/>
  <c r="I277" i="12"/>
  <c r="H277" i="12"/>
  <c r="M278" i="12"/>
  <c r="L278" i="12"/>
  <c r="J278" i="12"/>
  <c r="I278" i="12"/>
  <c r="H278" i="12"/>
  <c r="L284" i="12"/>
  <c r="L285" i="12"/>
  <c r="L286" i="12"/>
  <c r="L288" i="12"/>
  <c r="L289" i="12"/>
  <c r="L291" i="12"/>
  <c r="L292" i="12"/>
  <c r="L293" i="12"/>
  <c r="L294" i="12"/>
  <c r="L295" i="12"/>
  <c r="L296" i="12"/>
  <c r="L298" i="12"/>
  <c r="L299" i="12"/>
  <c r="L300" i="12"/>
  <c r="L301" i="12"/>
  <c r="L304" i="12"/>
  <c r="L305" i="12"/>
  <c r="L306" i="12"/>
  <c r="L307" i="12"/>
  <c r="L309" i="12"/>
  <c r="L310" i="12"/>
  <c r="L313" i="12"/>
  <c r="L314" i="12"/>
  <c r="L316" i="12"/>
  <c r="L317" i="12"/>
  <c r="L320" i="12"/>
  <c r="L321" i="12"/>
  <c r="L322" i="12"/>
  <c r="L324" i="12"/>
  <c r="L325" i="12"/>
  <c r="L326" i="12"/>
  <c r="L220" i="12"/>
  <c r="M209" i="12"/>
  <c r="L209" i="12"/>
  <c r="K209" i="12"/>
  <c r="L206" i="12"/>
  <c r="K206" i="12"/>
  <c r="L200" i="12"/>
  <c r="K200" i="12"/>
  <c r="L216" i="12"/>
  <c r="L215" i="12"/>
  <c r="L214" i="12"/>
  <c r="L212" i="12"/>
  <c r="L211" i="12"/>
  <c r="L195" i="12"/>
  <c r="L194" i="12"/>
  <c r="L192" i="12"/>
  <c r="L191" i="12"/>
  <c r="L189" i="12"/>
  <c r="L188" i="12"/>
  <c r="L187" i="12"/>
  <c r="L186" i="12"/>
  <c r="L185" i="12"/>
  <c r="L183" i="12"/>
  <c r="L180" i="12"/>
  <c r="L179" i="12"/>
  <c r="L177" i="12"/>
  <c r="L176" i="12"/>
  <c r="L175" i="12"/>
  <c r="L173" i="12"/>
  <c r="L172" i="12"/>
  <c r="L170" i="12"/>
  <c r="L169" i="12"/>
  <c r="L167" i="12"/>
  <c r="L166" i="12"/>
  <c r="L165" i="12"/>
  <c r="L163" i="12"/>
  <c r="L161" i="12"/>
  <c r="L160" i="12"/>
  <c r="L157" i="12"/>
  <c r="L156" i="12"/>
  <c r="L155" i="12"/>
  <c r="L153" i="12"/>
  <c r="L152" i="12"/>
  <c r="L151" i="12"/>
  <c r="L150" i="12"/>
  <c r="L148" i="12"/>
  <c r="L147" i="12"/>
  <c r="L145" i="12"/>
  <c r="L144" i="12"/>
  <c r="L142" i="12"/>
  <c r="L140" i="12"/>
  <c r="L139" i="12"/>
  <c r="L138" i="12"/>
  <c r="L137" i="12"/>
  <c r="L136" i="12"/>
  <c r="L134" i="12"/>
  <c r="L133" i="12"/>
  <c r="L132" i="12"/>
  <c r="L130" i="12"/>
  <c r="L129" i="12"/>
  <c r="L128" i="12"/>
  <c r="L126" i="12"/>
  <c r="L125" i="12"/>
  <c r="L124" i="12"/>
  <c r="L122" i="12"/>
  <c r="L121" i="12"/>
  <c r="L119" i="12"/>
  <c r="L118" i="12"/>
  <c r="L117" i="12"/>
  <c r="L114" i="12"/>
  <c r="L113" i="12"/>
  <c r="L111" i="12"/>
  <c r="L110" i="12"/>
  <c r="L108" i="12"/>
  <c r="L107" i="12"/>
  <c r="L106" i="12"/>
  <c r="L105" i="12"/>
  <c r="L104" i="12"/>
  <c r="L102" i="12"/>
  <c r="L101" i="12"/>
  <c r="L99" i="12"/>
  <c r="L98" i="12"/>
  <c r="L97" i="12"/>
  <c r="L91" i="12"/>
  <c r="L90" i="12"/>
  <c r="L89" i="12"/>
  <c r="L88" i="12"/>
  <c r="L86" i="12"/>
  <c r="L85" i="12"/>
  <c r="L84" i="12"/>
  <c r="L83" i="12"/>
  <c r="L82" i="12"/>
  <c r="L80" i="12"/>
  <c r="L79" i="12"/>
  <c r="L78" i="12"/>
  <c r="L76" i="12"/>
  <c r="L75" i="12"/>
  <c r="L74" i="12"/>
  <c r="L73" i="12"/>
  <c r="L72" i="12"/>
  <c r="L71" i="12"/>
  <c r="L69" i="12"/>
  <c r="L68" i="12"/>
  <c r="L66" i="12"/>
  <c r="L65" i="12"/>
  <c r="L64" i="12"/>
  <c r="L63" i="12"/>
  <c r="L61" i="12"/>
  <c r="L60" i="12"/>
  <c r="L59" i="12"/>
  <c r="L58" i="12"/>
  <c r="L57" i="12"/>
  <c r="L56" i="12"/>
  <c r="L55" i="12"/>
  <c r="L54" i="12"/>
  <c r="L53" i="12"/>
  <c r="L52" i="12"/>
  <c r="L50" i="12"/>
  <c r="L49" i="12"/>
  <c r="L47" i="12"/>
  <c r="L46" i="12"/>
  <c r="L44" i="12"/>
  <c r="L43" i="12"/>
  <c r="L42" i="12"/>
  <c r="L40" i="12"/>
  <c r="L39" i="12"/>
  <c r="L36" i="12"/>
  <c r="L35" i="12"/>
  <c r="L33" i="12"/>
  <c r="L32" i="12"/>
  <c r="L30" i="12"/>
  <c r="L29" i="12"/>
  <c r="L27" i="12"/>
  <c r="L26" i="12"/>
  <c r="L23" i="12"/>
  <c r="L21" i="12"/>
  <c r="L19" i="12"/>
  <c r="L18" i="12"/>
  <c r="L16" i="12"/>
  <c r="I155" i="12" l="1"/>
  <c r="J155" i="12"/>
  <c r="I145" i="12" l="1"/>
  <c r="I157" i="12" l="1"/>
  <c r="J145" i="12"/>
  <c r="J157" i="12"/>
  <c r="J147" i="12"/>
  <c r="I114" i="12" l="1"/>
  <c r="I110" i="12"/>
  <c r="J114" i="12"/>
  <c r="I33" i="12" l="1"/>
  <c r="J33" i="12" l="1"/>
  <c r="I169" i="12"/>
  <c r="I172" i="12"/>
  <c r="J172" i="12"/>
  <c r="J35" i="12"/>
  <c r="J113" i="12"/>
  <c r="J36" i="12"/>
  <c r="J170" i="12"/>
  <c r="J288" i="12" l="1"/>
  <c r="I288" i="12"/>
  <c r="J169" i="12" l="1"/>
  <c r="I29" i="12"/>
  <c r="J65" i="12"/>
  <c r="I122" i="12" l="1"/>
  <c r="I179" i="12"/>
  <c r="I49" i="12"/>
  <c r="I88" i="12"/>
  <c r="I18" i="12"/>
  <c r="I89" i="12"/>
  <c r="I90" i="12"/>
  <c r="J88" i="12"/>
  <c r="J90" i="12"/>
  <c r="J18" i="12"/>
  <c r="J122" i="12"/>
  <c r="J29" i="12"/>
  <c r="J89" i="12"/>
  <c r="J68" i="12"/>
  <c r="J121" i="12"/>
  <c r="M321" i="12"/>
  <c r="M314" i="12"/>
  <c r="M305" i="12"/>
  <c r="M294" i="12"/>
  <c r="M288" i="12"/>
  <c r="M295" i="12" l="1"/>
  <c r="M306" i="12"/>
  <c r="M298" i="12"/>
  <c r="M296" i="12"/>
  <c r="M307" i="12"/>
  <c r="M309" i="12"/>
  <c r="M316" i="12"/>
  <c r="M324" i="12"/>
  <c r="M299" i="12"/>
  <c r="M310" i="12"/>
  <c r="M317" i="12"/>
  <c r="M325" i="12"/>
  <c r="M289" i="12"/>
  <c r="M284" i="12"/>
  <c r="M291" i="12"/>
  <c r="M300" i="12"/>
  <c r="M326" i="12"/>
  <c r="M285" i="12"/>
  <c r="M292" i="12"/>
  <c r="M301" i="12"/>
  <c r="M286" i="12"/>
  <c r="M293" i="12"/>
  <c r="M304" i="12"/>
  <c r="M313" i="12"/>
  <c r="M320" i="12"/>
  <c r="M322" i="12"/>
  <c r="I187" i="12" l="1"/>
  <c r="J289" i="12"/>
  <c r="I189" i="12" l="1"/>
  <c r="I317" i="12"/>
  <c r="I188" i="12"/>
  <c r="J188" i="12"/>
  <c r="J299" i="12"/>
  <c r="J189" i="12"/>
  <c r="J293" i="12"/>
  <c r="J321" i="12"/>
  <c r="J292" i="12"/>
  <c r="J316" i="12" l="1"/>
  <c r="J291" i="12"/>
  <c r="J298" i="12"/>
  <c r="J309" i="12"/>
  <c r="J320" i="12"/>
  <c r="J322" i="12" l="1"/>
  <c r="I322" i="12"/>
  <c r="J326" i="12"/>
  <c r="I321" i="12"/>
  <c r="I326" i="12"/>
  <c r="I325" i="12"/>
  <c r="H321" i="12"/>
  <c r="H326" i="12"/>
  <c r="H325" i="12"/>
  <c r="J296" i="12"/>
  <c r="I296" i="12"/>
  <c r="H289" i="12"/>
  <c r="J317" i="12"/>
  <c r="I286" i="12"/>
  <c r="I305" i="12"/>
  <c r="H296" i="12"/>
  <c r="H286" i="12"/>
  <c r="H305" i="12"/>
  <c r="J300" i="12" l="1"/>
  <c r="I306" i="12"/>
  <c r="J307" i="12"/>
  <c r="I300" i="12"/>
  <c r="I301" i="12"/>
  <c r="I289" i="12"/>
  <c r="H295" i="12"/>
  <c r="H294" i="12"/>
  <c r="H310" i="12"/>
  <c r="H322" i="12"/>
  <c r="J325" i="12"/>
  <c r="J285" i="12"/>
  <c r="I295" i="12"/>
  <c r="H285" i="12"/>
  <c r="H301" i="12"/>
  <c r="J295" i="12"/>
  <c r="J301" i="12"/>
  <c r="J294" i="12"/>
  <c r="I293" i="12"/>
  <c r="I294" i="12"/>
  <c r="H300" i="12"/>
  <c r="J314" i="12"/>
  <c r="J310" i="12"/>
  <c r="J306" i="12"/>
  <c r="J305" i="12"/>
  <c r="J286" i="12"/>
  <c r="I299" i="12"/>
  <c r="I292" i="12"/>
  <c r="I285" i="12"/>
  <c r="I307" i="12"/>
  <c r="H306" i="12"/>
  <c r="H293" i="12"/>
  <c r="H307" i="12"/>
  <c r="H299" i="12"/>
  <c r="H292" i="12"/>
  <c r="H317" i="12"/>
  <c r="I310" i="12"/>
  <c r="I314" i="12"/>
  <c r="J324" i="12" l="1"/>
  <c r="J304" i="12"/>
  <c r="J284" i="12"/>
  <c r="H314" i="12"/>
  <c r="I309" i="12"/>
  <c r="I313" i="12"/>
  <c r="H313" i="12"/>
  <c r="I291" i="12" l="1"/>
  <c r="I316" i="12"/>
  <c r="H316" i="12"/>
  <c r="I324" i="12"/>
  <c r="I320" i="12"/>
  <c r="H320" i="12"/>
  <c r="H324" i="12"/>
  <c r="H284" i="12"/>
  <c r="I284" i="12"/>
  <c r="I298" i="12"/>
  <c r="H298" i="12"/>
  <c r="H288" i="12"/>
  <c r="J313" i="12"/>
  <c r="I304" i="12"/>
  <c r="H309" i="12"/>
  <c r="H304" i="12"/>
  <c r="H291" i="12" l="1"/>
  <c r="J78" i="12" l="1"/>
  <c r="J32" i="12"/>
  <c r="J187" i="12"/>
  <c r="H134" i="12"/>
  <c r="H133" i="12"/>
  <c r="I113" i="12"/>
  <c r="H78" i="12" l="1"/>
  <c r="H185" i="12"/>
  <c r="I44" i="12"/>
  <c r="I74" i="12"/>
  <c r="I167" i="12"/>
  <c r="I42" i="12"/>
  <c r="I46" i="12"/>
  <c r="I43" i="12"/>
  <c r="I47" i="12"/>
  <c r="I30" i="12"/>
  <c r="I50" i="12"/>
  <c r="I27" i="12"/>
  <c r="J69" i="12"/>
  <c r="J47" i="12"/>
  <c r="J30" i="12"/>
  <c r="J50" i="12"/>
  <c r="J46" i="12"/>
  <c r="J42" i="12"/>
  <c r="J66" i="12"/>
  <c r="J27" i="12"/>
  <c r="J166" i="12"/>
  <c r="J80" i="12"/>
  <c r="J43" i="12"/>
  <c r="J79" i="12"/>
  <c r="J64" i="12"/>
  <c r="J44" i="12"/>
  <c r="J21" i="12" l="1"/>
  <c r="M186" i="12"/>
  <c r="M78" i="12"/>
  <c r="M276" i="12" l="1"/>
  <c r="M129" i="12"/>
  <c r="M107" i="12"/>
  <c r="M54" i="12"/>
  <c r="M58" i="12"/>
  <c r="M55" i="12"/>
  <c r="M56" i="12"/>
  <c r="M53" i="12"/>
  <c r="M57" i="12"/>
  <c r="I53" i="12" l="1"/>
  <c r="I73" i="12"/>
  <c r="I61" i="12"/>
  <c r="J73" i="12"/>
  <c r="J58" i="12"/>
  <c r="J54" i="12"/>
  <c r="H186" i="12"/>
  <c r="J129" i="12"/>
  <c r="I80" i="12"/>
  <c r="I186" i="12"/>
  <c r="J108" i="12"/>
  <c r="I79" i="12"/>
  <c r="I58" i="12"/>
  <c r="H55" i="12"/>
  <c r="I66" i="12"/>
  <c r="H54" i="12"/>
  <c r="I59" i="12"/>
  <c r="H53" i="12"/>
  <c r="H56" i="12"/>
  <c r="H57" i="12" l="1"/>
  <c r="H58" i="12"/>
  <c r="H107" i="12"/>
  <c r="H129" i="12"/>
  <c r="I56" i="12"/>
  <c r="I54" i="12"/>
  <c r="I55" i="12"/>
  <c r="I91" i="12"/>
  <c r="I108" i="12"/>
  <c r="I65" i="12"/>
  <c r="I129" i="12"/>
  <c r="I72" i="12"/>
  <c r="I75" i="12"/>
  <c r="J76" i="12"/>
  <c r="J91" i="12"/>
  <c r="J53" i="12"/>
  <c r="J59" i="12"/>
  <c r="J61" i="12"/>
  <c r="J57" i="12"/>
  <c r="J75" i="12"/>
  <c r="J72" i="12"/>
  <c r="J56" i="12"/>
  <c r="J60" i="12"/>
  <c r="J74" i="12"/>
  <c r="J107" i="12"/>
  <c r="I57" i="12"/>
  <c r="I69" i="12"/>
  <c r="I71" i="12"/>
  <c r="I68" i="12"/>
  <c r="I76" i="12" l="1"/>
  <c r="I107" i="12"/>
  <c r="J55" i="12"/>
  <c r="J186" i="12"/>
  <c r="I60" i="12"/>
  <c r="I63" i="12"/>
  <c r="I52" i="12"/>
  <c r="I64" i="12" l="1"/>
  <c r="I78" i="12"/>
  <c r="J63" i="12"/>
  <c r="J52" i="12"/>
  <c r="J71" i="12"/>
  <c r="J49" i="12"/>
  <c r="H187" i="12" l="1"/>
  <c r="H188" i="12" l="1"/>
  <c r="M189" i="12"/>
  <c r="M188" i="12"/>
  <c r="M187" i="12"/>
  <c r="M172" i="12"/>
  <c r="M169" i="12"/>
  <c r="M157" i="12"/>
  <c r="M155" i="12"/>
  <c r="M122" i="12"/>
  <c r="M114" i="12"/>
  <c r="M113" i="12"/>
  <c r="M108" i="12"/>
  <c r="M91" i="12"/>
  <c r="M90" i="12"/>
  <c r="M89" i="12"/>
  <c r="M88" i="12"/>
  <c r="M74" i="12"/>
  <c r="M72" i="12"/>
  <c r="M76" i="12"/>
  <c r="M75" i="12"/>
  <c r="M73" i="12"/>
  <c r="M71" i="12"/>
  <c r="M69" i="12"/>
  <c r="M68" i="12"/>
  <c r="M66" i="12"/>
  <c r="M65" i="12"/>
  <c r="M64" i="12"/>
  <c r="M63" i="12"/>
  <c r="M61" i="12"/>
  <c r="M60" i="12"/>
  <c r="M59" i="12"/>
  <c r="M52" i="12"/>
  <c r="M50" i="12"/>
  <c r="M49" i="12"/>
  <c r="M47" i="12"/>
  <c r="M46" i="12"/>
  <c r="M80" i="12"/>
  <c r="M79" i="12"/>
  <c r="M44" i="12"/>
  <c r="M43" i="12"/>
  <c r="M42" i="12"/>
  <c r="M30" i="12"/>
  <c r="M29" i="12"/>
  <c r="M33" i="12"/>
  <c r="M27" i="12"/>
  <c r="M18" i="12"/>
  <c r="M170" i="12"/>
  <c r="M147" i="12"/>
  <c r="M121" i="12"/>
  <c r="M36" i="12"/>
  <c r="M35" i="12"/>
  <c r="M32" i="12"/>
  <c r="M21" i="12"/>
  <c r="M216" i="12"/>
  <c r="M204" i="12"/>
  <c r="M203" i="12"/>
  <c r="M195" i="12"/>
  <c r="M194" i="12"/>
  <c r="M183" i="12"/>
  <c r="M180" i="12"/>
  <c r="M179" i="12"/>
  <c r="M175" i="12"/>
  <c r="M167" i="12"/>
  <c r="M165" i="12"/>
  <c r="M163" i="12"/>
  <c r="M160" i="12"/>
  <c r="M156" i="12"/>
  <c r="M153" i="12"/>
  <c r="M150" i="12"/>
  <c r="M148" i="12"/>
  <c r="M142" i="12"/>
  <c r="M134" i="12"/>
  <c r="M133" i="12"/>
  <c r="M126" i="12"/>
  <c r="M125" i="12"/>
  <c r="M119" i="12"/>
  <c r="M118" i="12"/>
  <c r="M117" i="12"/>
  <c r="M110" i="12"/>
  <c r="M106" i="12"/>
  <c r="M105" i="12"/>
  <c r="M104" i="12"/>
  <c r="M102" i="12"/>
  <c r="M99" i="12"/>
  <c r="M98" i="12"/>
  <c r="M97" i="12"/>
  <c r="M84" i="12"/>
  <c r="M39" i="12"/>
  <c r="M26" i="12"/>
  <c r="M23" i="12"/>
  <c r="M215" i="12" l="1"/>
  <c r="M177" i="12"/>
  <c r="M83" i="12"/>
  <c r="M101" i="12"/>
  <c r="M130" i="12"/>
  <c r="M137" i="12"/>
  <c r="M144" i="12"/>
  <c r="M185" i="12"/>
  <c r="M212" i="12"/>
  <c r="M152" i="12"/>
  <c r="M211" i="12"/>
  <c r="M191" i="12"/>
  <c r="M201" i="12"/>
  <c r="M139" i="12"/>
  <c r="M192" i="12"/>
  <c r="M145" i="12"/>
  <c r="M220" i="12"/>
  <c r="M151" i="12"/>
  <c r="M166" i="12"/>
  <c r="M85" i="12"/>
  <c r="M138" i="12"/>
  <c r="M161" i="12"/>
  <c r="M176" i="12"/>
  <c r="M19" i="12"/>
  <c r="M82" i="12"/>
  <c r="M128" i="12"/>
  <c r="M136" i="12"/>
  <c r="M111" i="12"/>
  <c r="M173" i="12"/>
  <c r="M16" i="12"/>
  <c r="M40" i="12"/>
  <c r="M86" i="12"/>
  <c r="M124" i="12"/>
  <c r="M132" i="12"/>
  <c r="M140" i="12"/>
  <c r="M214" i="12"/>
  <c r="I215" i="12" l="1"/>
  <c r="J215" i="12"/>
  <c r="I220" i="12"/>
  <c r="J220" i="12"/>
  <c r="I214" i="12" l="1"/>
  <c r="J214" i="12"/>
  <c r="J183" i="12" l="1"/>
  <c r="I183" i="12" l="1"/>
  <c r="I173" i="12" l="1"/>
  <c r="I165" i="12"/>
  <c r="J165" i="12"/>
  <c r="I19" i="12" l="1"/>
  <c r="I156" i="12"/>
  <c r="J111" i="12"/>
  <c r="J156" i="12"/>
  <c r="J161" i="12"/>
  <c r="J173" i="12"/>
  <c r="I26" i="12"/>
  <c r="I142" i="12"/>
  <c r="J110" i="12"/>
  <c r="I117" i="12"/>
  <c r="I97" i="12"/>
  <c r="J26" i="12"/>
  <c r="I21" i="12"/>
  <c r="H79" i="12" l="1"/>
  <c r="J19" i="12"/>
  <c r="H212" i="12" l="1"/>
  <c r="J176" i="12"/>
  <c r="H137" i="12"/>
  <c r="J126" i="12"/>
  <c r="J130" i="12"/>
  <c r="I133" i="12"/>
  <c r="H214" i="12"/>
  <c r="J138" i="12"/>
  <c r="J125" i="12"/>
  <c r="J118" i="12"/>
  <c r="J119" i="12"/>
  <c r="J133" i="12"/>
  <c r="J167" i="12"/>
  <c r="I216" i="12"/>
  <c r="I170" i="12"/>
  <c r="H170" i="12"/>
  <c r="H140" i="12"/>
  <c r="H145" i="12"/>
  <c r="H139" i="12"/>
  <c r="H138" i="12"/>
  <c r="H114" i="12"/>
  <c r="I166" i="12"/>
  <c r="H167" i="12"/>
  <c r="I125" i="12"/>
  <c r="H72" i="12"/>
  <c r="H161" i="12"/>
  <c r="H166" i="12"/>
  <c r="I118" i="12"/>
  <c r="H189" i="12"/>
  <c r="H74" i="12"/>
  <c r="H192" i="12"/>
  <c r="H73" i="12"/>
  <c r="H75" i="12"/>
  <c r="H69" i="12"/>
  <c r="H30" i="12"/>
  <c r="H91" i="12"/>
  <c r="H151" i="12" l="1"/>
  <c r="H118" i="12"/>
  <c r="H157" i="12"/>
  <c r="H215" i="12"/>
  <c r="H89" i="12"/>
  <c r="H126" i="12"/>
  <c r="H76" i="12"/>
  <c r="H183" i="12"/>
  <c r="H111" i="12"/>
  <c r="H90" i="12"/>
  <c r="H195" i="12"/>
  <c r="H177" i="12"/>
  <c r="H125" i="12"/>
  <c r="H156" i="12"/>
  <c r="H130" i="12"/>
  <c r="H83" i="12"/>
  <c r="H153" i="12"/>
  <c r="H88" i="12"/>
  <c r="H86" i="12"/>
  <c r="H85" i="12"/>
  <c r="H122" i="12"/>
  <c r="H148" i="12"/>
  <c r="H216" i="12"/>
  <c r="H84" i="12"/>
  <c r="H119" i="12"/>
  <c r="H152" i="12"/>
  <c r="H66" i="12"/>
  <c r="I138" i="12"/>
  <c r="I85" i="12"/>
  <c r="I86" i="12"/>
  <c r="I195" i="12"/>
  <c r="I152" i="12"/>
  <c r="I151" i="12"/>
  <c r="I119" i="12"/>
  <c r="I140" i="12"/>
  <c r="I139" i="12"/>
  <c r="I148" i="12"/>
  <c r="I84" i="12"/>
  <c r="I130" i="12"/>
  <c r="I153" i="12"/>
  <c r="I177" i="12"/>
  <c r="I161" i="12"/>
  <c r="I212" i="12"/>
  <c r="I134" i="12"/>
  <c r="I83" i="12"/>
  <c r="I126" i="12"/>
  <c r="I176" i="12"/>
  <c r="J139" i="12"/>
  <c r="J152" i="12"/>
  <c r="J137" i="12"/>
  <c r="J83" i="12"/>
  <c r="J140" i="12"/>
  <c r="J134" i="12"/>
  <c r="J84" i="12"/>
  <c r="J99" i="12"/>
  <c r="J216" i="12"/>
  <c r="J212" i="12"/>
  <c r="J98" i="12"/>
  <c r="J85" i="12"/>
  <c r="J86" i="12"/>
  <c r="J102" i="12"/>
  <c r="J192" i="12"/>
  <c r="J153" i="12"/>
  <c r="J106" i="12"/>
  <c r="J40" i="12"/>
  <c r="H121" i="12"/>
  <c r="J144" i="12"/>
  <c r="J150" i="12"/>
  <c r="J117" i="12"/>
  <c r="J105" i="12"/>
  <c r="J142" i="12"/>
  <c r="J195" i="12"/>
  <c r="I150" i="12"/>
  <c r="H155" i="12"/>
  <c r="I144" i="12"/>
  <c r="H194" i="12"/>
  <c r="I147" i="12"/>
  <c r="I132" i="12"/>
  <c r="I137" i="12"/>
  <c r="H150" i="12"/>
  <c r="H147" i="12"/>
  <c r="H110" i="12"/>
  <c r="H117" i="12"/>
  <c r="H113" i="12"/>
  <c r="I111" i="12"/>
  <c r="I191" i="12"/>
  <c r="I192" i="12"/>
  <c r="H124" i="12"/>
  <c r="H160" i="12"/>
  <c r="H68" i="12"/>
  <c r="H71" i="12"/>
  <c r="H142" i="12" l="1"/>
  <c r="H144" i="12"/>
  <c r="H173" i="12"/>
  <c r="H176" i="12"/>
  <c r="I128" i="12"/>
  <c r="I82" i="12"/>
  <c r="J148" i="12"/>
  <c r="J151" i="12"/>
  <c r="J177" i="12"/>
  <c r="I185" i="12"/>
  <c r="J194" i="12"/>
  <c r="J124" i="12"/>
  <c r="J128" i="12"/>
  <c r="I136" i="12"/>
  <c r="H220" i="12"/>
  <c r="H211" i="12"/>
  <c r="I211" i="12"/>
  <c r="H172" i="12"/>
  <c r="H175" i="12"/>
  <c r="H169" i="12"/>
  <c r="H179" i="12"/>
  <c r="H132" i="12"/>
  <c r="H136" i="12"/>
  <c r="H128" i="12"/>
  <c r="H165" i="12"/>
  <c r="H163" i="12"/>
  <c r="H191" i="12"/>
  <c r="H29" i="12"/>
  <c r="H23" i="12"/>
  <c r="H82" i="12" l="1"/>
  <c r="I160" i="12"/>
  <c r="I175" i="12"/>
  <c r="I121" i="12"/>
  <c r="I23" i="12"/>
  <c r="I124" i="12"/>
  <c r="I163" i="12"/>
  <c r="I194" i="12"/>
  <c r="J175" i="12"/>
  <c r="J179" i="12"/>
  <c r="J132" i="12"/>
  <c r="J160" i="12"/>
  <c r="J211" i="12"/>
  <c r="J16" i="12"/>
  <c r="J39" i="12"/>
  <c r="J185" i="12"/>
  <c r="J82" i="12"/>
  <c r="J104" i="12"/>
  <c r="J163" i="12"/>
  <c r="J23" i="12"/>
  <c r="J191" i="12"/>
  <c r="J101" i="12"/>
  <c r="J97" i="12"/>
  <c r="J136" i="12"/>
  <c r="H64" i="12"/>
  <c r="H44" i="12"/>
  <c r="H50" i="12"/>
  <c r="H43" i="12"/>
  <c r="H40" i="12"/>
  <c r="H61" i="12" l="1"/>
  <c r="H59" i="12"/>
  <c r="H80" i="12"/>
  <c r="H65" i="12"/>
  <c r="H60" i="12"/>
  <c r="I40" i="12"/>
  <c r="H63" i="12"/>
  <c r="H39" i="12"/>
  <c r="H47" i="12"/>
  <c r="H42" i="12"/>
  <c r="H52" i="12"/>
  <c r="H49" i="12"/>
  <c r="H46" i="12"/>
  <c r="I39" i="12" l="1"/>
  <c r="I36" i="12" l="1"/>
  <c r="I98" i="12" l="1"/>
  <c r="I105" i="12"/>
  <c r="I102" i="12"/>
  <c r="I106" i="12" l="1"/>
  <c r="I99" i="12"/>
  <c r="I35" i="12"/>
  <c r="I101" i="12"/>
  <c r="I32" i="12"/>
  <c r="I104" i="12"/>
  <c r="I16" i="12" l="1"/>
  <c r="H32" i="12" l="1"/>
  <c r="H35" i="12"/>
  <c r="H33" i="12"/>
  <c r="H27" i="12"/>
  <c r="H98" i="12"/>
  <c r="H108" i="12" l="1"/>
  <c r="H101" i="12"/>
  <c r="H26" i="12"/>
  <c r="H102" i="12"/>
  <c r="H36" i="12"/>
  <c r="H99" i="12"/>
  <c r="H97" i="12"/>
  <c r="H104" i="12"/>
  <c r="H106" i="12"/>
  <c r="H105" i="12"/>
  <c r="H21" i="12" l="1"/>
  <c r="H19" i="12"/>
  <c r="H18" i="12"/>
  <c r="H16" i="12" l="1"/>
  <c r="M287" i="12" l="1"/>
  <c r="M290" i="12"/>
  <c r="L323" i="12"/>
  <c r="L315" i="12"/>
  <c r="L312" i="12"/>
  <c r="L308" i="12"/>
  <c r="M303" i="12"/>
  <c r="M297" i="12"/>
  <c r="L297" i="12"/>
  <c r="L290" i="12"/>
  <c r="L287" i="12"/>
  <c r="M323" i="12"/>
  <c r="M319" i="12"/>
  <c r="M315" i="12"/>
  <c r="M312" i="12"/>
  <c r="M308" i="12"/>
  <c r="L303" i="12" l="1"/>
  <c r="L302" i="12" s="1"/>
  <c r="L319" i="12"/>
  <c r="L318" i="12" s="1"/>
  <c r="M318" i="12"/>
  <c r="L311" i="12"/>
  <c r="M302" i="12"/>
  <c r="L283" i="12"/>
  <c r="L282" i="12" s="1"/>
  <c r="M283" i="12"/>
  <c r="M282" i="12" s="1"/>
  <c r="M311" i="12"/>
  <c r="L281" i="12" l="1"/>
  <c r="M281" i="12"/>
  <c r="K301" i="12" l="1"/>
  <c r="N301" i="12" s="1"/>
  <c r="K300" i="12"/>
  <c r="N300" i="12" s="1"/>
  <c r="K295" i="12"/>
  <c r="N295" i="12" s="1"/>
  <c r="I312" i="12"/>
  <c r="I308" i="12"/>
  <c r="I315" i="12"/>
  <c r="I319" i="12"/>
  <c r="I290" i="12"/>
  <c r="I287" i="12"/>
  <c r="I297" i="12"/>
  <c r="H315" i="12"/>
  <c r="H319" i="12"/>
  <c r="H323" i="12"/>
  <c r="H308" i="12"/>
  <c r="H312" i="12"/>
  <c r="H290" i="12"/>
  <c r="H297" i="12"/>
  <c r="H303" i="12"/>
  <c r="K317" i="12"/>
  <c r="K307" i="12"/>
  <c r="N307" i="12" s="1"/>
  <c r="K294" i="12"/>
  <c r="N294" i="12" s="1"/>
  <c r="K322" i="12"/>
  <c r="N322" i="12" s="1"/>
  <c r="K326" i="12"/>
  <c r="N326" i="12" s="1"/>
  <c r="K305" i="12"/>
  <c r="N305" i="12" s="1"/>
  <c r="K292" i="12"/>
  <c r="N292" i="12" s="1"/>
  <c r="K299" i="12"/>
  <c r="N299" i="12" s="1"/>
  <c r="K289" i="12"/>
  <c r="N289" i="12" s="1"/>
  <c r="K310" i="12"/>
  <c r="N310" i="12" s="1"/>
  <c r="K306" i="12"/>
  <c r="N306" i="12" s="1"/>
  <c r="K293" i="12"/>
  <c r="N293" i="12" s="1"/>
  <c r="K321" i="12"/>
  <c r="N321" i="12" s="1"/>
  <c r="K296" i="12"/>
  <c r="N296" i="12" s="1"/>
  <c r="K325" i="12"/>
  <c r="N325" i="12" s="1"/>
  <c r="H302" i="12" l="1"/>
  <c r="H311" i="12"/>
  <c r="I311" i="12"/>
  <c r="K285" i="12"/>
  <c r="N285" i="12" s="1"/>
  <c r="H318" i="12"/>
  <c r="K291" i="12"/>
  <c r="J290" i="12"/>
  <c r="J287" i="12"/>
  <c r="K313" i="12"/>
  <c r="J315" i="12"/>
  <c r="K316" i="12"/>
  <c r="N316" i="12" s="1"/>
  <c r="J297" i="12"/>
  <c r="K298" i="12"/>
  <c r="N317" i="12"/>
  <c r="J323" i="12"/>
  <c r="J308" i="12"/>
  <c r="K309" i="12"/>
  <c r="J283" i="12"/>
  <c r="K286" i="12"/>
  <c r="J319" i="12"/>
  <c r="K320" i="12"/>
  <c r="H283" i="12"/>
  <c r="I283" i="12"/>
  <c r="I282" i="12" s="1"/>
  <c r="H287" i="12"/>
  <c r="I303" i="12"/>
  <c r="I302" i="12" s="1"/>
  <c r="K288" i="12" l="1"/>
  <c r="K287" i="12" s="1"/>
  <c r="N287" i="12" s="1"/>
  <c r="H282" i="12"/>
  <c r="H281" i="12" s="1"/>
  <c r="K284" i="12"/>
  <c r="N284" i="12" s="1"/>
  <c r="K319" i="12"/>
  <c r="N320" i="12"/>
  <c r="N313" i="12"/>
  <c r="J318" i="12"/>
  <c r="K315" i="12"/>
  <c r="N315" i="12" s="1"/>
  <c r="J282" i="12"/>
  <c r="N309" i="12"/>
  <c r="K308" i="12"/>
  <c r="N308" i="12" s="1"/>
  <c r="N298" i="12"/>
  <c r="K297" i="12"/>
  <c r="N297" i="12" s="1"/>
  <c r="N286" i="12"/>
  <c r="K290" i="12"/>
  <c r="N290" i="12" s="1"/>
  <c r="N291" i="12"/>
  <c r="I323" i="12" l="1"/>
  <c r="I318" i="12" s="1"/>
  <c r="I281" i="12" s="1"/>
  <c r="K324" i="12"/>
  <c r="N288" i="12"/>
  <c r="K283" i="12"/>
  <c r="N283" i="12" s="1"/>
  <c r="N319" i="12"/>
  <c r="N324" i="12" l="1"/>
  <c r="K323" i="12"/>
  <c r="K282" i="12"/>
  <c r="N323" i="12" l="1"/>
  <c r="K318" i="12"/>
  <c r="N318" i="12" s="1"/>
  <c r="N282" i="12"/>
  <c r="J262" i="12" l="1"/>
  <c r="I262" i="12"/>
  <c r="H262" i="12"/>
  <c r="J260" i="12"/>
  <c r="J219" i="12"/>
  <c r="I219" i="12"/>
  <c r="H219" i="12"/>
  <c r="H208" i="12"/>
  <c r="J205" i="12"/>
  <c r="J200" i="12"/>
  <c r="I200" i="12"/>
  <c r="H200" i="12"/>
  <c r="I182" i="12"/>
  <c r="H182" i="12"/>
  <c r="J162" i="12"/>
  <c r="J141" i="12"/>
  <c r="I141" i="12"/>
  <c r="H141" i="12"/>
  <c r="J22" i="12"/>
  <c r="I22" i="12"/>
  <c r="H22" i="12"/>
  <c r="J20" i="12"/>
  <c r="H20" i="12"/>
  <c r="J15" i="12"/>
  <c r="I15" i="12"/>
  <c r="H34" i="12" l="1"/>
  <c r="H31" i="12"/>
  <c r="I171" i="12"/>
  <c r="I193" i="12"/>
  <c r="J202" i="12"/>
  <c r="J199" i="12" s="1"/>
  <c r="J193" i="12"/>
  <c r="I239" i="12"/>
  <c r="I154" i="12"/>
  <c r="J171" i="12"/>
  <c r="K259" i="12"/>
  <c r="N259" i="12" s="1"/>
  <c r="J154" i="12"/>
  <c r="J143" i="12"/>
  <c r="J190" i="12"/>
  <c r="K253" i="12"/>
  <c r="N253" i="12" s="1"/>
  <c r="K153" i="12"/>
  <c r="J244" i="12"/>
  <c r="J248" i="12"/>
  <c r="J233" i="12"/>
  <c r="I25" i="12"/>
  <c r="J131" i="12"/>
  <c r="J225" i="12"/>
  <c r="M272" i="12"/>
  <c r="L269" i="12"/>
  <c r="M244" i="12"/>
  <c r="K85" i="12"/>
  <c r="N85" i="12" s="1"/>
  <c r="K89" i="12"/>
  <c r="N89" i="12" s="1"/>
  <c r="K121" i="12"/>
  <c r="I17" i="12"/>
  <c r="I236" i="12"/>
  <c r="K106" i="12"/>
  <c r="N106" i="12" s="1"/>
  <c r="H217" i="12"/>
  <c r="J77" i="12"/>
  <c r="I131" i="12"/>
  <c r="J256" i="12"/>
  <c r="J34" i="12"/>
  <c r="I143" i="12"/>
  <c r="J100" i="12"/>
  <c r="I174" i="12"/>
  <c r="K26" i="12"/>
  <c r="N26" i="12" s="1"/>
  <c r="J45" i="12"/>
  <c r="J48" i="12"/>
  <c r="K99" i="12"/>
  <c r="N99" i="12" s="1"/>
  <c r="I242" i="12"/>
  <c r="K102" i="12"/>
  <c r="N102" i="12" s="1"/>
  <c r="I159" i="12"/>
  <c r="K257" i="12"/>
  <c r="N257" i="12" s="1"/>
  <c r="K111" i="12"/>
  <c r="N111" i="12" s="1"/>
  <c r="J174" i="12"/>
  <c r="I225" i="12"/>
  <c r="J70" i="12"/>
  <c r="I123" i="12"/>
  <c r="I217" i="12"/>
  <c r="J120" i="12"/>
  <c r="J159" i="12"/>
  <c r="J272" i="12"/>
  <c r="I38" i="12"/>
  <c r="I109" i="12"/>
  <c r="K144" i="12"/>
  <c r="H171" i="12"/>
  <c r="I202" i="12"/>
  <c r="K82" i="12"/>
  <c r="N82" i="12" s="1"/>
  <c r="J168" i="12"/>
  <c r="K97" i="12"/>
  <c r="L34" i="12"/>
  <c r="L81" i="12"/>
  <c r="J87" i="12"/>
  <c r="I269" i="12"/>
  <c r="I251" i="12"/>
  <c r="K254" i="12"/>
  <c r="N254" i="12" s="1"/>
  <c r="J251" i="12"/>
  <c r="I248" i="12"/>
  <c r="J239" i="12"/>
  <c r="J236" i="12"/>
  <c r="J164" i="12"/>
  <c r="H202" i="12"/>
  <c r="L244" i="12"/>
  <c r="K255" i="12"/>
  <c r="N255" i="12" s="1"/>
  <c r="L275" i="12"/>
  <c r="M87" i="12"/>
  <c r="H174" i="12"/>
  <c r="M275" i="12"/>
  <c r="M251" i="12"/>
  <c r="K61" i="12"/>
  <c r="N61" i="12" s="1"/>
  <c r="H100" i="12"/>
  <c r="H120" i="12"/>
  <c r="K156" i="12"/>
  <c r="H17" i="12"/>
  <c r="M77" i="12"/>
  <c r="L77" i="12"/>
  <c r="J67" i="12"/>
  <c r="I48" i="12"/>
  <c r="M41" i="12"/>
  <c r="L41" i="12"/>
  <c r="J31" i="12"/>
  <c r="L31" i="12"/>
  <c r="J28" i="12"/>
  <c r="I28" i="12"/>
  <c r="M31" i="12"/>
  <c r="L51" i="12"/>
  <c r="L70" i="12"/>
  <c r="I96" i="12"/>
  <c r="J109" i="12"/>
  <c r="K122" i="12"/>
  <c r="H123" i="12"/>
  <c r="I135" i="12"/>
  <c r="K270" i="12"/>
  <c r="J146" i="12"/>
  <c r="H149" i="12"/>
  <c r="J217" i="12"/>
  <c r="I256" i="12"/>
  <c r="I265" i="12"/>
  <c r="J269" i="12"/>
  <c r="I272" i="12"/>
  <c r="K231" i="12"/>
  <c r="N231" i="12" s="1"/>
  <c r="K65" i="12"/>
  <c r="N65" i="12" s="1"/>
  <c r="J96" i="12"/>
  <c r="L103" i="12"/>
  <c r="H103" i="12"/>
  <c r="J135" i="12"/>
  <c r="I149" i="12"/>
  <c r="J213" i="12"/>
  <c r="J242" i="12"/>
  <c r="H244" i="12"/>
  <c r="K142" i="12"/>
  <c r="M34" i="12"/>
  <c r="J38" i="12"/>
  <c r="I45" i="12"/>
  <c r="H81" i="12"/>
  <c r="J112" i="12"/>
  <c r="I120" i="12"/>
  <c r="H127" i="12"/>
  <c r="K191" i="12"/>
  <c r="N191" i="12" s="1"/>
  <c r="J149" i="12"/>
  <c r="K165" i="12"/>
  <c r="N165" i="12" s="1"/>
  <c r="I213" i="12"/>
  <c r="I229" i="12"/>
  <c r="L265" i="12"/>
  <c r="L272" i="12"/>
  <c r="K113" i="12"/>
  <c r="K175" i="12"/>
  <c r="N175" i="12" s="1"/>
  <c r="I41" i="12"/>
  <c r="H77" i="12"/>
  <c r="I81" i="12"/>
  <c r="I127" i="12"/>
  <c r="K237" i="12"/>
  <c r="N237" i="12" s="1"/>
  <c r="L149" i="12"/>
  <c r="I164" i="12"/>
  <c r="J229" i="12"/>
  <c r="K249" i="12"/>
  <c r="L251" i="12"/>
  <c r="M265" i="12"/>
  <c r="K268" i="12"/>
  <c r="N268" i="12" s="1"/>
  <c r="J51" i="12"/>
  <c r="J17" i="12"/>
  <c r="J14" i="12" s="1"/>
  <c r="M51" i="12"/>
  <c r="K88" i="12"/>
  <c r="K148" i="12"/>
  <c r="K258" i="12"/>
  <c r="M81" i="12"/>
  <c r="L87" i="12"/>
  <c r="K90" i="12"/>
  <c r="N90" i="12" s="1"/>
  <c r="K157" i="12"/>
  <c r="L120" i="12"/>
  <c r="J41" i="12"/>
  <c r="K23" i="12"/>
  <c r="N23" i="12" s="1"/>
  <c r="K150" i="12"/>
  <c r="K263" i="12"/>
  <c r="N263" i="12" s="1"/>
  <c r="I168" i="12"/>
  <c r="J81" i="12"/>
  <c r="K240" i="12"/>
  <c r="N240" i="12" s="1"/>
  <c r="K195" i="12"/>
  <c r="N195" i="12" s="1"/>
  <c r="H146" i="12"/>
  <c r="J265" i="12"/>
  <c r="K226" i="12"/>
  <c r="J25" i="12"/>
  <c r="I112" i="12"/>
  <c r="I162" i="12"/>
  <c r="H256" i="12"/>
  <c r="K86" i="12"/>
  <c r="N86" i="12" s="1"/>
  <c r="K245" i="12"/>
  <c r="K173" i="12"/>
  <c r="N173" i="12" s="1"/>
  <c r="I87" i="12"/>
  <c r="H205" i="12"/>
  <c r="I260" i="12"/>
  <c r="K228" i="12"/>
  <c r="N228" i="12" s="1"/>
  <c r="K220" i="12"/>
  <c r="N218" i="12"/>
  <c r="K216" i="12"/>
  <c r="N216" i="12" s="1"/>
  <c r="N204" i="12"/>
  <c r="N203" i="12"/>
  <c r="N201" i="12"/>
  <c r="K179" i="12"/>
  <c r="N179" i="12" s="1"/>
  <c r="K177" i="12"/>
  <c r="N177" i="12" s="1"/>
  <c r="K176" i="12"/>
  <c r="N176" i="12" s="1"/>
  <c r="K172" i="12"/>
  <c r="N172" i="12" s="1"/>
  <c r="K161" i="12"/>
  <c r="N161" i="12" s="1"/>
  <c r="K152" i="12"/>
  <c r="K151" i="12"/>
  <c r="K84" i="12"/>
  <c r="N84" i="12" s="1"/>
  <c r="K83" i="12"/>
  <c r="N83" i="12" s="1"/>
  <c r="K19" i="12"/>
  <c r="N19" i="12" s="1"/>
  <c r="K18" i="12"/>
  <c r="J224" i="12" l="1"/>
  <c r="K120" i="12"/>
  <c r="I224" i="12"/>
  <c r="H199" i="12"/>
  <c r="J232" i="12"/>
  <c r="J247" i="12"/>
  <c r="J24" i="12"/>
  <c r="I247" i="12"/>
  <c r="L264" i="12"/>
  <c r="N81" i="12"/>
  <c r="N88" i="12"/>
  <c r="N245" i="12"/>
  <c r="K149" i="12"/>
  <c r="K81" i="12"/>
  <c r="L28" i="12" l="1"/>
  <c r="M262" i="12" l="1"/>
  <c r="L262" i="12"/>
  <c r="K262" i="12"/>
  <c r="M260" i="12"/>
  <c r="L260" i="12"/>
  <c r="L256" i="12"/>
  <c r="K256" i="12"/>
  <c r="L248" i="12"/>
  <c r="M242" i="12"/>
  <c r="L242" i="12"/>
  <c r="M239" i="12"/>
  <c r="L239" i="12"/>
  <c r="M236" i="12"/>
  <c r="L236" i="12"/>
  <c r="L233" i="12"/>
  <c r="L229" i="12"/>
  <c r="L225" i="12"/>
  <c r="L219" i="12"/>
  <c r="K219" i="12"/>
  <c r="M217" i="12"/>
  <c r="L217" i="12"/>
  <c r="K217" i="12"/>
  <c r="M213" i="12"/>
  <c r="L213" i="12"/>
  <c r="M210" i="12"/>
  <c r="L210" i="12"/>
  <c r="L208" i="12"/>
  <c r="M205" i="12"/>
  <c r="M202" i="12"/>
  <c r="M200" i="12"/>
  <c r="L205" i="12"/>
  <c r="L193" i="12"/>
  <c r="L190" i="12"/>
  <c r="L184" i="12"/>
  <c r="M182" i="12"/>
  <c r="L182" i="12"/>
  <c r="M178" i="12"/>
  <c r="L178" i="12"/>
  <c r="M174" i="12"/>
  <c r="L174" i="12"/>
  <c r="K174" i="12"/>
  <c r="M171" i="12"/>
  <c r="L171" i="12"/>
  <c r="K171" i="12"/>
  <c r="M168" i="12"/>
  <c r="L168" i="12"/>
  <c r="M164" i="12"/>
  <c r="L164" i="12"/>
  <c r="M162" i="12"/>
  <c r="L162" i="12"/>
  <c r="L159" i="12"/>
  <c r="L154" i="12"/>
  <c r="L146" i="12"/>
  <c r="L143" i="12"/>
  <c r="L141" i="12"/>
  <c r="K141" i="12"/>
  <c r="L135" i="12"/>
  <c r="L131" i="12"/>
  <c r="L127" i="12"/>
  <c r="L123" i="12"/>
  <c r="L116" i="12"/>
  <c r="L112" i="12"/>
  <c r="M109" i="12"/>
  <c r="L109" i="12"/>
  <c r="L100" i="12"/>
  <c r="L96" i="12"/>
  <c r="M67" i="12"/>
  <c r="L67" i="12"/>
  <c r="L62" i="12"/>
  <c r="L48" i="12"/>
  <c r="M45" i="12"/>
  <c r="L45" i="12"/>
  <c r="M25" i="12"/>
  <c r="L25" i="12"/>
  <c r="L24" i="12" s="1"/>
  <c r="M22" i="12"/>
  <c r="L22" i="12"/>
  <c r="K22" i="12"/>
  <c r="L20" i="12"/>
  <c r="M15" i="12"/>
  <c r="L15" i="12"/>
  <c r="N22" i="12"/>
  <c r="L17" i="12"/>
  <c r="K17" i="12"/>
  <c r="N217" i="12" l="1"/>
  <c r="N262" i="12"/>
  <c r="N202" i="12"/>
  <c r="N200" i="12"/>
  <c r="L207" i="12"/>
  <c r="L115" i="12"/>
  <c r="L224" i="12"/>
  <c r="L247" i="12"/>
  <c r="L232" i="12"/>
  <c r="L199" i="12"/>
  <c r="M199" i="12"/>
  <c r="L14" i="12"/>
  <c r="L158" i="12"/>
  <c r="L181" i="12"/>
  <c r="N174" i="12"/>
  <c r="L95" i="12"/>
  <c r="N171" i="12"/>
  <c r="L38" i="12"/>
  <c r="L37" i="12" s="1"/>
  <c r="L223" i="12" l="1"/>
  <c r="L94" i="12"/>
  <c r="L198" i="12"/>
  <c r="L13" i="12"/>
  <c r="L327" i="12" l="1"/>
  <c r="N249" i="12"/>
  <c r="N258" i="12"/>
  <c r="N226" i="12"/>
  <c r="M233" i="12" l="1"/>
  <c r="M232" i="12" s="1"/>
  <c r="N256" i="12"/>
  <c r="M256" i="12"/>
  <c r="M225" i="12"/>
  <c r="N97" i="12"/>
  <c r="M248" i="12"/>
  <c r="M247" i="12" l="1"/>
  <c r="N270" i="12" l="1"/>
  <c r="K274" i="12" l="1"/>
  <c r="N274" i="12" s="1"/>
  <c r="K267" i="12"/>
  <c r="N267" i="12" s="1"/>
  <c r="K266" i="12"/>
  <c r="K108" i="12"/>
  <c r="N108" i="12" s="1"/>
  <c r="K80" i="12"/>
  <c r="N80" i="12" s="1"/>
  <c r="K79" i="12"/>
  <c r="N79" i="12" s="1"/>
  <c r="K66" i="12"/>
  <c r="N66" i="12" s="1"/>
  <c r="K59" i="12"/>
  <c r="N59" i="12" s="1"/>
  <c r="K58" i="12"/>
  <c r="N58" i="12" s="1"/>
  <c r="K56" i="12"/>
  <c r="N56" i="12" s="1"/>
  <c r="K55" i="12"/>
  <c r="N55" i="12" s="1"/>
  <c r="K54" i="12"/>
  <c r="N54" i="12" s="1"/>
  <c r="K53" i="12"/>
  <c r="N53" i="12" s="1"/>
  <c r="H265" i="12" l="1"/>
  <c r="H272" i="12"/>
  <c r="K273" i="12"/>
  <c r="N266" i="12"/>
  <c r="N265" i="12" s="1"/>
  <c r="K265" i="12"/>
  <c r="J103" i="12"/>
  <c r="J95" i="12" s="1"/>
  <c r="K76" i="12"/>
  <c r="N76" i="12" s="1"/>
  <c r="I70" i="12"/>
  <c r="J62" i="12"/>
  <c r="J37" i="12" s="1"/>
  <c r="J13" i="12" s="1"/>
  <c r="K276" i="12" l="1"/>
  <c r="I275" i="12"/>
  <c r="I264" i="12" s="1"/>
  <c r="K272" i="12"/>
  <c r="N273" i="12"/>
  <c r="N272" i="12" s="1"/>
  <c r="H251" i="12"/>
  <c r="K252" i="12"/>
  <c r="K107" i="12"/>
  <c r="N107" i="12" s="1"/>
  <c r="I77" i="12"/>
  <c r="K78" i="12"/>
  <c r="I67" i="12"/>
  <c r="K60" i="12"/>
  <c r="N60" i="12" s="1"/>
  <c r="K57" i="12"/>
  <c r="N57" i="12" s="1"/>
  <c r="N276" i="12" l="1"/>
  <c r="N252" i="12"/>
  <c r="N251" i="12" s="1"/>
  <c r="K251" i="12"/>
  <c r="K77" i="12"/>
  <c r="N78" i="12"/>
  <c r="N77" i="12" s="1"/>
  <c r="I62" i="12"/>
  <c r="I51" i="12"/>
  <c r="I37" i="12" l="1"/>
  <c r="M70" i="12" l="1"/>
  <c r="M48" i="12"/>
  <c r="M184" i="12"/>
  <c r="M208" i="12" l="1"/>
  <c r="M62" i="12"/>
  <c r="M38" i="12"/>
  <c r="M28" i="12"/>
  <c r="M24" i="12" s="1"/>
  <c r="M20" i="12"/>
  <c r="N18" i="12"/>
  <c r="N17" i="12" s="1"/>
  <c r="M17" i="12"/>
  <c r="M37" i="12" l="1"/>
  <c r="M14" i="12"/>
  <c r="M13" i="12" l="1"/>
  <c r="H236" i="12"/>
  <c r="K238" i="12"/>
  <c r="N238" i="12" l="1"/>
  <c r="N236" i="12" s="1"/>
  <c r="K236" i="12"/>
  <c r="J182" i="12" l="1"/>
  <c r="K183" i="12"/>
  <c r="N183" i="12" l="1"/>
  <c r="N182" i="12" s="1"/>
  <c r="K182" i="12"/>
  <c r="I20" i="12" l="1"/>
  <c r="I14" i="12" s="1"/>
  <c r="K21" i="12"/>
  <c r="K20" i="12" l="1"/>
  <c r="N21" i="12"/>
  <c r="N20" i="12" s="1"/>
  <c r="K215" i="12" l="1"/>
  <c r="N215" i="12" s="1"/>
  <c r="J210" i="12"/>
  <c r="K188" i="12"/>
  <c r="N188" i="12" s="1"/>
  <c r="K189" i="12"/>
  <c r="N189" i="12" s="1"/>
  <c r="K170" i="12"/>
  <c r="N170" i="12" s="1"/>
  <c r="K167" i="12"/>
  <c r="N167" i="12" s="1"/>
  <c r="K75" i="12"/>
  <c r="N75" i="12" s="1"/>
  <c r="K74" i="12"/>
  <c r="N74" i="12" s="1"/>
  <c r="K73" i="12"/>
  <c r="N73" i="12" s="1"/>
  <c r="K72" i="12"/>
  <c r="N72" i="12" s="1"/>
  <c r="K69" i="12"/>
  <c r="N69" i="12" s="1"/>
  <c r="K30" i="12"/>
  <c r="N30" i="12" s="1"/>
  <c r="K212" i="12" l="1"/>
  <c r="N212" i="12" s="1"/>
  <c r="K250" i="12"/>
  <c r="H248" i="12"/>
  <c r="I244" i="12"/>
  <c r="K246" i="12"/>
  <c r="H242" i="12"/>
  <c r="K243" i="12"/>
  <c r="K241" i="12"/>
  <c r="H239" i="12"/>
  <c r="K166" i="12"/>
  <c r="H164" i="12"/>
  <c r="K91" i="12"/>
  <c r="H87" i="12"/>
  <c r="K71" i="12"/>
  <c r="H70" i="12"/>
  <c r="H67" i="12"/>
  <c r="K68" i="12"/>
  <c r="H260" i="12" l="1"/>
  <c r="H247" i="12" s="1"/>
  <c r="K261" i="12"/>
  <c r="K248" i="12"/>
  <c r="N250" i="12"/>
  <c r="N248" i="12" s="1"/>
  <c r="N246" i="12"/>
  <c r="N244" i="12" s="1"/>
  <c r="K244" i="12"/>
  <c r="N243" i="12"/>
  <c r="N242" i="12" s="1"/>
  <c r="K242" i="12"/>
  <c r="N241" i="12"/>
  <c r="N239" i="12" s="1"/>
  <c r="K239" i="12"/>
  <c r="K234" i="12"/>
  <c r="H233" i="12"/>
  <c r="H232" i="12" s="1"/>
  <c r="K214" i="12"/>
  <c r="H213" i="12"/>
  <c r="I210" i="12"/>
  <c r="H210" i="12"/>
  <c r="J208" i="12"/>
  <c r="J207" i="12" s="1"/>
  <c r="J198" i="12" s="1"/>
  <c r="H168" i="12"/>
  <c r="K169" i="12"/>
  <c r="N166" i="12"/>
  <c r="N164" i="12" s="1"/>
  <c r="K164" i="12"/>
  <c r="N91" i="12"/>
  <c r="N87" i="12" s="1"/>
  <c r="K87" i="12"/>
  <c r="N71" i="12"/>
  <c r="N70" i="12" s="1"/>
  <c r="K70" i="12"/>
  <c r="N68" i="12"/>
  <c r="N67" i="12" s="1"/>
  <c r="K67" i="12"/>
  <c r="K44" i="12"/>
  <c r="N44" i="12" s="1"/>
  <c r="K43" i="12"/>
  <c r="N43" i="12" s="1"/>
  <c r="K40" i="12"/>
  <c r="N40" i="12" s="1"/>
  <c r="K211" i="12" l="1"/>
  <c r="N211" i="12" s="1"/>
  <c r="N210" i="12" s="1"/>
  <c r="N261" i="12"/>
  <c r="N260" i="12" s="1"/>
  <c r="N247" i="12" s="1"/>
  <c r="K260" i="12"/>
  <c r="K247" i="12" s="1"/>
  <c r="N234" i="12"/>
  <c r="H207" i="12"/>
  <c r="H198" i="12" s="1"/>
  <c r="N214" i="12"/>
  <c r="N213" i="12" s="1"/>
  <c r="K213" i="12"/>
  <c r="I208" i="12"/>
  <c r="I207" i="12" s="1"/>
  <c r="K185" i="12"/>
  <c r="N169" i="12"/>
  <c r="N168" i="12" s="1"/>
  <c r="K168" i="12"/>
  <c r="K64" i="12"/>
  <c r="N64" i="12" s="1"/>
  <c r="K50" i="12"/>
  <c r="N50" i="12" s="1"/>
  <c r="H28" i="12"/>
  <c r="K29" i="12"/>
  <c r="K210" i="12" l="1"/>
  <c r="K208" i="12"/>
  <c r="N209" i="12"/>
  <c r="N208" i="12" s="1"/>
  <c r="N185" i="12"/>
  <c r="H51" i="12"/>
  <c r="K52" i="12"/>
  <c r="K47" i="12"/>
  <c r="N47" i="12" s="1"/>
  <c r="K46" i="12"/>
  <c r="K42" i="12"/>
  <c r="H41" i="12"/>
  <c r="N29" i="12"/>
  <c r="N28" i="12" s="1"/>
  <c r="K28" i="12"/>
  <c r="H45" i="12" l="1"/>
  <c r="K207" i="12"/>
  <c r="H62" i="12"/>
  <c r="K63" i="12"/>
  <c r="N52" i="12"/>
  <c r="N51" i="12" s="1"/>
  <c r="K51" i="12"/>
  <c r="K49" i="12"/>
  <c r="H48" i="12"/>
  <c r="N46" i="12"/>
  <c r="N45" i="12" s="1"/>
  <c r="K45" i="12"/>
  <c r="N42" i="12"/>
  <c r="N41" i="12" s="1"/>
  <c r="K41" i="12"/>
  <c r="K39" i="12"/>
  <c r="H38" i="12"/>
  <c r="I205" i="12" l="1"/>
  <c r="I199" i="12" s="1"/>
  <c r="I198" i="12" s="1"/>
  <c r="H37" i="12"/>
  <c r="N63" i="12"/>
  <c r="N62" i="12" s="1"/>
  <c r="K62" i="12"/>
  <c r="N49" i="12"/>
  <c r="N48" i="12" s="1"/>
  <c r="K48" i="12"/>
  <c r="N39" i="12"/>
  <c r="N38" i="12" s="1"/>
  <c r="K38" i="12"/>
  <c r="K37" i="12" l="1"/>
  <c r="N37" i="12"/>
  <c r="N206" i="12"/>
  <c r="N205" i="12" s="1"/>
  <c r="N199" i="12" s="1"/>
  <c r="K205" i="12"/>
  <c r="K199" i="12" s="1"/>
  <c r="K198" i="12" s="1"/>
  <c r="K36" i="12"/>
  <c r="N36" i="12" s="1"/>
  <c r="K33" i="12"/>
  <c r="N33" i="12" s="1"/>
  <c r="K35" i="12" l="1"/>
  <c r="I34" i="12"/>
  <c r="I31" i="12"/>
  <c r="K32" i="12"/>
  <c r="I24" i="12" l="1"/>
  <c r="I13" i="12" s="1"/>
  <c r="K34" i="12"/>
  <c r="N35" i="12"/>
  <c r="N34" i="12" s="1"/>
  <c r="K31" i="12"/>
  <c r="N32" i="12"/>
  <c r="N31" i="12" s="1"/>
  <c r="K27" i="12" l="1"/>
  <c r="H25" i="12"/>
  <c r="H24" i="12" s="1"/>
  <c r="N27" i="12" l="1"/>
  <c r="N25" i="12" s="1"/>
  <c r="N24" i="12" s="1"/>
  <c r="K25" i="12"/>
  <c r="K24" i="12" s="1"/>
  <c r="H15" i="12" l="1"/>
  <c r="H14" i="12" s="1"/>
  <c r="H13" i="12" s="1"/>
  <c r="K16" i="12"/>
  <c r="N16" i="12" l="1"/>
  <c r="N15" i="12" s="1"/>
  <c r="N14" i="12" s="1"/>
  <c r="N13" i="12" s="1"/>
  <c r="K15" i="12"/>
  <c r="K14" i="12" s="1"/>
  <c r="K13" i="12" s="1"/>
  <c r="K314" i="12" l="1"/>
  <c r="J312" i="12"/>
  <c r="J311" i="12" s="1"/>
  <c r="N314" i="12" l="1"/>
  <c r="K312" i="12"/>
  <c r="J303" i="12"/>
  <c r="J302" i="12" s="1"/>
  <c r="J281" i="12" s="1"/>
  <c r="K304" i="12"/>
  <c r="N312" i="12" l="1"/>
  <c r="K311" i="12"/>
  <c r="N311" i="12" s="1"/>
  <c r="K303" i="12"/>
  <c r="N304" i="12"/>
  <c r="K302" i="12" l="1"/>
  <c r="N303" i="12"/>
  <c r="N302" i="12" l="1"/>
  <c r="K281" i="12"/>
  <c r="N281" i="12" s="1"/>
  <c r="K134" i="12" l="1"/>
  <c r="K133" i="12"/>
  <c r="J184" i="12" l="1"/>
  <c r="J181" i="12" s="1"/>
  <c r="K187" i="12"/>
  <c r="N187" i="12" s="1"/>
  <c r="I184" i="12" l="1"/>
  <c r="K129" i="12"/>
  <c r="N129" i="12" s="1"/>
  <c r="K186" i="12" l="1"/>
  <c r="H184" i="12"/>
  <c r="H275" i="12"/>
  <c r="K278" i="12"/>
  <c r="J275" i="12" l="1"/>
  <c r="J264" i="12" s="1"/>
  <c r="J223" i="12" s="1"/>
  <c r="K277" i="12"/>
  <c r="N277" i="12" s="1"/>
  <c r="N186" i="12"/>
  <c r="N184" i="12" s="1"/>
  <c r="K184" i="12"/>
  <c r="N278" i="12"/>
  <c r="N275" i="12" l="1"/>
  <c r="K275" i="12"/>
  <c r="M229" i="12" l="1"/>
  <c r="M224" i="12" s="1"/>
  <c r="N157" i="12"/>
  <c r="N153" i="12"/>
  <c r="N152" i="12"/>
  <c r="N151" i="12"/>
  <c r="N148" i="12"/>
  <c r="N134" i="12"/>
  <c r="N133" i="12"/>
  <c r="N122" i="12"/>
  <c r="M96" i="12"/>
  <c r="M193" i="12"/>
  <c r="M103" i="12"/>
  <c r="M100" i="12"/>
  <c r="N144" i="12" l="1"/>
  <c r="M149" i="12"/>
  <c r="N150" i="12"/>
  <c r="N149" i="12" s="1"/>
  <c r="M159" i="12"/>
  <c r="M158" i="12" s="1"/>
  <c r="M123" i="12"/>
  <c r="N142" i="12"/>
  <c r="N141" i="12" s="1"/>
  <c r="M141" i="12"/>
  <c r="M146" i="12"/>
  <c r="N156" i="12"/>
  <c r="M154" i="12"/>
  <c r="N113" i="12"/>
  <c r="M112" i="12"/>
  <c r="M95" i="12" s="1"/>
  <c r="M120" i="12"/>
  <c r="N121" i="12"/>
  <c r="N120" i="12" s="1"/>
  <c r="M127" i="12"/>
  <c r="M135" i="12"/>
  <c r="M131" i="12"/>
  <c r="M116" i="12"/>
  <c r="N220" i="12" l="1"/>
  <c r="N219" i="12" s="1"/>
  <c r="N207" i="12" s="1"/>
  <c r="N198" i="12" s="1"/>
  <c r="M219" i="12"/>
  <c r="M207" i="12" s="1"/>
  <c r="M198" i="12" s="1"/>
  <c r="M143" i="12"/>
  <c r="M115" i="12" s="1"/>
  <c r="M190" i="12"/>
  <c r="M181" i="12" s="1"/>
  <c r="M94" i="12" l="1"/>
  <c r="I116" i="12" l="1"/>
  <c r="K137" i="12" l="1"/>
  <c r="N137" i="12" s="1"/>
  <c r="K125" i="12"/>
  <c r="N125" i="12" s="1"/>
  <c r="K118" i="12"/>
  <c r="N118" i="12" s="1"/>
  <c r="H190" i="12" l="1"/>
  <c r="K140" i="12"/>
  <c r="N140" i="12" s="1"/>
  <c r="K139" i="12"/>
  <c r="N139" i="12" s="1"/>
  <c r="K138" i="12"/>
  <c r="N138" i="12" s="1"/>
  <c r="K119" i="12"/>
  <c r="N119" i="12" s="1"/>
  <c r="K126" i="12"/>
  <c r="I190" i="12"/>
  <c r="I181" i="12" s="1"/>
  <c r="J116" i="12" l="1"/>
  <c r="I233" i="12"/>
  <c r="I232" i="12" s="1"/>
  <c r="I223" i="12" s="1"/>
  <c r="K235" i="12"/>
  <c r="K194" i="12"/>
  <c r="H193" i="12"/>
  <c r="H181" i="12" s="1"/>
  <c r="K192" i="12"/>
  <c r="K190" i="12" s="1"/>
  <c r="K160" i="12"/>
  <c r="H159" i="12"/>
  <c r="K147" i="12"/>
  <c r="I146" i="12"/>
  <c r="I115" i="12" s="1"/>
  <c r="H143" i="12"/>
  <c r="K145" i="12"/>
  <c r="K130" i="12"/>
  <c r="N126" i="12"/>
  <c r="K114" i="12"/>
  <c r="H112" i="12"/>
  <c r="N192" i="12" l="1"/>
  <c r="N190" i="12" s="1"/>
  <c r="N235" i="12"/>
  <c r="N233" i="12" s="1"/>
  <c r="N232" i="12" s="1"/>
  <c r="K233" i="12"/>
  <c r="K232" i="12" s="1"/>
  <c r="H229" i="12"/>
  <c r="K230" i="12"/>
  <c r="H225" i="12"/>
  <c r="H224" i="12" s="1"/>
  <c r="K227" i="12"/>
  <c r="N194" i="12"/>
  <c r="N193" i="12" s="1"/>
  <c r="N181" i="12" s="1"/>
  <c r="K193" i="12"/>
  <c r="K181" i="12" s="1"/>
  <c r="H162" i="12"/>
  <c r="K163" i="12"/>
  <c r="K159" i="12"/>
  <c r="N160" i="12"/>
  <c r="N159" i="12" s="1"/>
  <c r="K155" i="12"/>
  <c r="H154" i="12"/>
  <c r="K146" i="12"/>
  <c r="N147" i="12"/>
  <c r="N146" i="12" s="1"/>
  <c r="K143" i="12"/>
  <c r="N145" i="12"/>
  <c r="N143" i="12" s="1"/>
  <c r="H135" i="12"/>
  <c r="K136" i="12"/>
  <c r="K132" i="12"/>
  <c r="H131" i="12"/>
  <c r="N130" i="12"/>
  <c r="H116" i="12"/>
  <c r="K117" i="12"/>
  <c r="K112" i="12"/>
  <c r="N114" i="12"/>
  <c r="N112" i="12" s="1"/>
  <c r="H109" i="12"/>
  <c r="K110" i="12"/>
  <c r="K229" i="12" l="1"/>
  <c r="N230" i="12"/>
  <c r="N229" i="12" s="1"/>
  <c r="K225" i="12"/>
  <c r="N227" i="12"/>
  <c r="N225" i="12" s="1"/>
  <c r="N163" i="12"/>
  <c r="N162" i="12" s="1"/>
  <c r="K162" i="12"/>
  <c r="K154" i="12"/>
  <c r="N155" i="12"/>
  <c r="N154" i="12" s="1"/>
  <c r="K135" i="12"/>
  <c r="N136" i="12"/>
  <c r="N135" i="12" s="1"/>
  <c r="H115" i="12"/>
  <c r="N132" i="12"/>
  <c r="N131" i="12" s="1"/>
  <c r="K131" i="12"/>
  <c r="K124" i="12"/>
  <c r="J123" i="12"/>
  <c r="K128" i="12"/>
  <c r="J127" i="12"/>
  <c r="N117" i="12"/>
  <c r="N116" i="12" s="1"/>
  <c r="K116" i="12"/>
  <c r="N110" i="12"/>
  <c r="N109" i="12" s="1"/>
  <c r="K109" i="12"/>
  <c r="N224" i="12" l="1"/>
  <c r="K224" i="12"/>
  <c r="J115" i="12"/>
  <c r="N124" i="12"/>
  <c r="N123" i="12" s="1"/>
  <c r="K123" i="12"/>
  <c r="N128" i="12"/>
  <c r="N127" i="12" s="1"/>
  <c r="N115" i="12" s="1"/>
  <c r="K127" i="12"/>
  <c r="K115" i="12" s="1"/>
  <c r="K105" i="12" l="1"/>
  <c r="N105" i="12" s="1"/>
  <c r="K104" i="12" l="1"/>
  <c r="I103" i="12"/>
  <c r="K101" i="12"/>
  <c r="I100" i="12"/>
  <c r="I95" i="12" l="1"/>
  <c r="N104" i="12"/>
  <c r="N103" i="12" s="1"/>
  <c r="K103" i="12"/>
  <c r="N101" i="12"/>
  <c r="N100" i="12" s="1"/>
  <c r="K100" i="12"/>
  <c r="K98" i="12" l="1"/>
  <c r="H96" i="12"/>
  <c r="H95" i="12" s="1"/>
  <c r="K96" i="12" l="1"/>
  <c r="K95" i="12" s="1"/>
  <c r="N98" i="12"/>
  <c r="N96" i="12" s="1"/>
  <c r="N95" i="12" s="1"/>
  <c r="I180" i="12" l="1"/>
  <c r="I178" i="12" s="1"/>
  <c r="I158" i="12" s="1"/>
  <c r="I94" i="12" s="1"/>
  <c r="I327" i="12" s="1"/>
  <c r="H180" i="12"/>
  <c r="H178" i="12" l="1"/>
  <c r="H158" i="12" s="1"/>
  <c r="H94" i="12" s="1"/>
  <c r="M271" i="12" l="1"/>
  <c r="M269" i="12" s="1"/>
  <c r="M264" i="12" s="1"/>
  <c r="M223" i="12" s="1"/>
  <c r="M327" i="12" s="1"/>
  <c r="H271" i="12" l="1"/>
  <c r="H269" i="12" l="1"/>
  <c r="H264" i="12" s="1"/>
  <c r="H223" i="12" s="1"/>
  <c r="H327" i="12" s="1"/>
  <c r="K271" i="12"/>
  <c r="K269" i="12" l="1"/>
  <c r="K264" i="12" s="1"/>
  <c r="K223" i="12" s="1"/>
  <c r="N271" i="12"/>
  <c r="N269" i="12" s="1"/>
  <c r="N264" i="12" s="1"/>
  <c r="N223" i="12" s="1"/>
  <c r="J180" i="12" l="1"/>
  <c r="J178" i="12" l="1"/>
  <c r="J158" i="12" s="1"/>
  <c r="J94" i="12" s="1"/>
  <c r="J327" i="12" s="1"/>
  <c r="K180" i="12"/>
  <c r="N180" i="12" l="1"/>
  <c r="N178" i="12" s="1"/>
  <c r="N158" i="12" s="1"/>
  <c r="N94" i="12" s="1"/>
  <c r="N327" i="12" s="1"/>
  <c r="N329" i="12" s="1"/>
  <c r="K178" i="12"/>
  <c r="K158" i="12" s="1"/>
  <c r="K94" i="12" s="1"/>
  <c r="K327" i="12" s="1"/>
</calcChain>
</file>

<file path=xl/sharedStrings.xml><?xml version="1.0" encoding="utf-8"?>
<sst xmlns="http://schemas.openxmlformats.org/spreadsheetml/2006/main" count="1942" uniqueCount="824">
  <si>
    <t>Nr.</t>
  </si>
  <si>
    <t xml:space="preserve">Hendeku financiar </t>
  </si>
  <si>
    <t>Afati i Fillimit</t>
  </si>
  <si>
    <t>Afati i Mbarimit</t>
  </si>
  <si>
    <t xml:space="preserve">Rishikimi dhe garantimi i funksionimit efikas të mekanizmit të koordinimit të politikave, me synim thjeshtimin e koordinimit ndërinstitucional. </t>
  </si>
  <si>
    <t xml:space="preserve">Sigurimi i koordinimit dhe ofrimit të mbështetjes për riorganizimin e strukturave të mekanizmit të koordinimit të politikave. </t>
  </si>
  <si>
    <t>SASPAC</t>
  </si>
  <si>
    <t>Ministritë e  Linjës</t>
  </si>
  <si>
    <t>Përmirësimi i Sistemit Informatik të Planifikimit Strategjik të Integruar, me synim përmirësimin e monitorimit dhe raportimit të politikave.</t>
  </si>
  <si>
    <t xml:space="preserve">Ofrimi i mbështetjes metodologjike në hartimin e dokumentave strategjike dhe Planeve të Veprimit sipas Metodologjisë dhe udhëzimeve të IPSIS. </t>
  </si>
  <si>
    <t xml:space="preserve">SASPAC </t>
  </si>
  <si>
    <t>ASPA/AKSHI</t>
  </si>
  <si>
    <t>Periodik, gjatë vitit</t>
  </si>
  <si>
    <t>Ministritë e Linjës</t>
  </si>
  <si>
    <t xml:space="preserve">Linjëzimi i dokumentave strategjikë sektorialë dhe ndërsektorialë me Objektivat e Zhvillimit të Qëndrueshëm (OZHQ)-të. </t>
  </si>
  <si>
    <t xml:space="preserve">Miratimi i Planit Kombëtar për Integrimin Evropian në baza periodike. </t>
  </si>
  <si>
    <t>Ministritë e linjës dhe institucionet përkatëse</t>
  </si>
  <si>
    <t>Miratimi i kuadrit rregullator për përgatitjen e versionit kombëtar të acquis-së së BE-së.</t>
  </si>
  <si>
    <t>TM IV 2025</t>
  </si>
  <si>
    <t>Kryeministria</t>
  </si>
  <si>
    <t xml:space="preserve">Hartimi dhe pilotimi i Planit Menaxherial të Integrimit Evropian për Forcimin e Kapaciteteve Administrative. </t>
  </si>
  <si>
    <t>Hartimi i planeve të ngritjes së kapaciteteve për të gjitha strukturat përkatëse.</t>
  </si>
  <si>
    <t>Harmonizimi i programimit ligjor dhe procesit të Vlerësimit të Ndikimit Rregullator (VNR/RIA), përmes shoqërimit të projektakteve me një raport të thjeshtuar paraprak të ndikimit rregullator (RIA) para planifikimit të tyre në Programin e Përgjithshëm Analitik të Projektakteve (PPAP).</t>
  </si>
  <si>
    <t>Njësia e Programimit të Akteve Rregullatore dhe RIA</t>
  </si>
  <si>
    <t>TMI 2025</t>
  </si>
  <si>
    <t xml:space="preserve">Trajnimi i zyrtarëve dhe ngritja e kapaciteteve për hartimin e RIAs së thjeshtuar, si dhe integrimi i detyrueshëm i saj në procesin e përgatitjes së Programit të Përgjithshëm Analitik të Projektakteve. </t>
  </si>
  <si>
    <t>TM III i çdo viti</t>
  </si>
  <si>
    <t>TM IV i çdo viti</t>
  </si>
  <si>
    <t>TM I i çdo viti</t>
  </si>
  <si>
    <t xml:space="preserve">
Zbatimi i një mekanizmi periodik monitorimi dhe raportimi, për të evidentuar aktet e miratuara brenda Programit të Përgjithshëm Analitik të Projektakteve (PPAP) dhe akteve të miratuara jashtë PPAP, si dhe analizimi i shkaqeve të mospërputhjeve. 
</t>
  </si>
  <si>
    <t xml:space="preserve">Zbatimi i një procedure standarde për regjistrimin e akteve të PPAP që nuk arrijnë të realizohen brenda vitit kalendarik, si dhe raportimi periodik mbi arsyet e shtyrjes.  </t>
  </si>
  <si>
    <t>Mbështetja në praktika të mira ndërkombëtare dhe përafrimi efikas me acquis-në dhe standardet evropiane përgjatë përgatitjes së nismave të reja ligjore dhe politike.</t>
  </si>
  <si>
    <t>Njësia e Programimit të Akteve Rregullatore dhe RIA në Kryeministri</t>
  </si>
  <si>
    <t>Institucionet e qeverisjes qendrore;
ASPA</t>
  </si>
  <si>
    <t>TM I 2025</t>
  </si>
  <si>
    <t xml:space="preserve">Hartimi i një plani trajnimesh për procesin RIA dhe organizimi i seancave periodike trajnuese për nëpunësit publikë të përfshirë në këtë proces. </t>
  </si>
  <si>
    <t>Çdo vit (duke filluar nga muaji janar 2025)</t>
  </si>
  <si>
    <t>I vazhdueshëm (pas muajit janar 2025)</t>
  </si>
  <si>
    <t>Zgjerimi i procesit RIA tek aktet e legjislacionit dytësor me interes të lartë publik, përmes rishikimit dhe plotësimit të kuadrit normativ, si dhe zbatimit të tij në praktikë.</t>
  </si>
  <si>
    <t>Departamenti i Akteve Rregullatore ne Kryeministri</t>
  </si>
  <si>
    <t>TM I 2029</t>
  </si>
  <si>
    <t>TM IV 2029</t>
  </si>
  <si>
    <t>Vijues</t>
  </si>
  <si>
    <t>TM IV 2030</t>
  </si>
  <si>
    <t>Përmirësimi i udhëzimeve për integrimin e konsultimit publik në procesin RIA.</t>
  </si>
  <si>
    <t xml:space="preserve">Përfshirja në modulet e trajnimit, mbi procesin RIA, të seancave trajnuese për integrimin e rezultateve të procesit të konsultimit publik në raportet RIA. </t>
  </si>
  <si>
    <t>TM I 2026</t>
  </si>
  <si>
    <t>Institucionet e qeverisjes qendrore;</t>
  </si>
  <si>
    <t>Përmirësimi cilësor dhe sasior i procesit të konsultimit publik, përmes rritjes së numrit të akteve që konsultohen, si dhe rritjes së pjesëmarrjes qytetare në proces.</t>
  </si>
  <si>
    <t>Njësia e Programimit të Akteve Rregullatore dhe RIA në Kryeministri
Institucionet e qeverisjes qendrore</t>
  </si>
  <si>
    <t>Zgjerimi i procesit të konsultimit publik tek aktet e legjislacionit dytësor me interes të lartë publik.</t>
  </si>
  <si>
    <t xml:space="preserve">Njësia e Programimit të Akteve Rregullatore dhe RIA në Kryeministri  </t>
  </si>
  <si>
    <t>Përditësimi i Metodologjisë për konsultimin publik për të shpjeguar mënyrën e kryerjes së procesit të konsultimit publik mbi aktet e legjislacionit dytësor që kanë interes të lartë publik.</t>
  </si>
  <si>
    <t>TM I 2030</t>
  </si>
  <si>
    <t>Institucionet e qeverisjes qendrore</t>
  </si>
  <si>
    <t>Hartimi dhe miratimi i kritereve, bazuar në praktikat më të mira, për përzgjedhjen e akteve  që do t’i nënshtrohen procesit RIA ex-post.</t>
  </si>
  <si>
    <t>TM III 2029</t>
  </si>
  <si>
    <t>ASPA</t>
  </si>
  <si>
    <t xml:space="preserve">Organizimi i seancave trajnuese për përgatitjen e raporteve RIA ex-post. </t>
  </si>
  <si>
    <t>Ministritë e Linjës/Institucionet Publike</t>
  </si>
  <si>
    <t>Ministrite e Linjës</t>
  </si>
  <si>
    <t>QBZ</t>
  </si>
  <si>
    <t>DAP</t>
  </si>
  <si>
    <t>TM III 2025</t>
  </si>
  <si>
    <t xml:space="preserve">Plotësimi i kuadrit nënligjor për garantimin e një procesi të përmirësuar, objektiv dhe meritokratik rekrutimi. </t>
  </si>
  <si>
    <t>TM IV 2026</t>
  </si>
  <si>
    <t>TM II 2026</t>
  </si>
  <si>
    <t>TM III 2026</t>
  </si>
  <si>
    <t>Rritja e kapaciteteve të anëtarëve të Komiteteve të Pranimit në shërbimin civil dhe për lëvizjet në karrierë dhe përditësimi i vazhdueshëm i databazës elektronike të pyetjeve.</t>
  </si>
  <si>
    <t>Zbatimi i një programi të dedikuar për përshtatjen e nëpunësve të rinj me institucionin punëmarrës dhe pozicionin e punës gjatë periudhës së provës apo në rastet e ngritjes në detyrë.</t>
  </si>
  <si>
    <t>Krijimi i një procedure formale që përfshin sesione të mirëseardhjes dhe trajnimit fillestar për të gjithë nëpunësit e rinj dhe ata që janë ngritur në detyrë.</t>
  </si>
  <si>
    <t>Përcaktimi i mentorëve me përvojë të cilët do të ndihmojnë nëpunësit e rinj dhe ata që janë promovuar, duke ofruar udhëzime dhe mbështetje gjatë periudhës së provës.</t>
  </si>
  <si>
    <t>Ndryshimi i strukturës së pagave, duke synuar thjeshtëzimin e saj dhe rritjen e elementeve motivues në shpërblimin financiar.</t>
  </si>
  <si>
    <t xml:space="preserve">Rritja e transparencës së pagave për nëpunësit publikë, përfshirë edhe në njoftimet për aplikime për vendet vakante. </t>
  </si>
  <si>
    <t>TM II 2025</t>
  </si>
  <si>
    <t>DAP, ASPA</t>
  </si>
  <si>
    <t>Miratimi dhe zbatimi i metodologjisë së re për vlerësimin e pozicioneve të punës në administratën publike.</t>
  </si>
  <si>
    <t>TM I 2027</t>
  </si>
  <si>
    <t>Rishikimi dhe zbatimi praktik i procesit të vlerësimit të performancës individuale, duke garantuar harmonizim me performancën institucionale.</t>
  </si>
  <si>
    <t>Ministritë e linjës</t>
  </si>
  <si>
    <t xml:space="preserve">Plotësimi i kuadrit rregullator për etikën, në zbatim të ligjit nr. 152/2013 dhe VKM nr. 874/2021.   </t>
  </si>
  <si>
    <t>Hartimi dhe miratimi i "Manuali praktik i rregullave të etikës për nëpunësit e administratës publike".</t>
  </si>
  <si>
    <t>Hartimi dhe miratimi i udhëzuesit të ri për “Organet Disiplinore dhe procedurën e shqyrtimit të shkeljeve disiplinore".</t>
  </si>
  <si>
    <t>Hartimi dhe miratimi i udhëzuesit për “Rolin e njësive të burimeve njerëzore në zbatimin e legjislacionit për etikën dhe përcaktimin e procedurave të mbikëqyrjes nga Departamenti i Administratës Publike”.</t>
  </si>
  <si>
    <t xml:space="preserve">Përmirësimi i kapaciteteve të DAP dhe institucioneve publike për monitorimin e zbatimit në praktikë të rregullave të etikës nga nëpunësit e administratës publike. </t>
  </si>
  <si>
    <t>Zbatimi i programeve të posaçme me synim tërheqjen e nëpunësve civilë të kualifikuar.</t>
  </si>
  <si>
    <t>MAPA</t>
  </si>
  <si>
    <t>Zbatimi gradual i modalitetit të punës hibride në institucionet publike, në përputhje me standardet evropiane dhe praktikat më të mira ndërkombëtare.</t>
  </si>
  <si>
    <t>TM III 2027</t>
  </si>
  <si>
    <t>TM IV 2027</t>
  </si>
  <si>
    <t>TM IV 2028</t>
  </si>
  <si>
    <t>Rritja e atraksionit të shërbimit në sektorin publik, përmes garantimit të aksesit preferencial në shërbime dhe aktivitete për nëpunësit e administratës publike.</t>
  </si>
  <si>
    <t>TM I 2028</t>
  </si>
  <si>
    <t>Promovimi i rolit të shërbimit civil dhe administratës publike si punëdhënës i besueshëm, tërheqës dhe konkurrues.</t>
  </si>
  <si>
    <t>Pjesëmarrje e rregullt e DAP në panaire kombëtare të punës për të promovuar mundësitë e karrierës në administratën publike.</t>
  </si>
  <si>
    <t xml:space="preserve">Hartimi dhe zbatimi efikas i modelit ekonomik të ASPA-s në ofrimin e trajnimeve për të tretët në përputhje me kuadrin ligjor dhe atë rregullator. </t>
  </si>
  <si>
    <t xml:space="preserve">ASPA </t>
  </si>
  <si>
    <t>Të paktën 3 paketa trajnimi mbi kuadrin ligjor dhe rregullator në fuqi konsolidohen dhe ofrohen rregullisht në fushat me interes të lartë për të tretët.</t>
  </si>
  <si>
    <t>Rishikimi i kritereve për përzgjedhjen e trajnerëve dhe masës së pagesës së tyre, me synim tërheqjen e ekspertëve më të mirë në fushat përkatëse, si dhe rritjen e atraksionit të ofertës së trajnimit pranë ASPA-s.</t>
  </si>
  <si>
    <t>Rishikimi i fondit të trajnimeve të ofruara nga ASPA, me fokus forcimin e kapaciteteve analitike, planifikuese dhe digjitale të nëpunësve, si dhe njohurive për procesin e integrimit evropian.</t>
  </si>
  <si>
    <t>Kryerja periodike e Vlerësimit të Nevojave për Trajnim.</t>
  </si>
  <si>
    <t xml:space="preserve">Trajnim i dedikuar dhe periodik për përmirësimin e aftësive udhëheqëse dhe menaxheriale të drejtuesve të nivelit të mesëm dhe të lartë, me synim menaxhimin efikas të proceseve dhe burimeve njerëzore.  </t>
  </si>
  <si>
    <t>Thellimi i bashkëpunimit të ASPA-s me institucionet homologe, autoritete të tjera dhe rrjete me ekspertizë në fushën e trajnimit të sektorit publik në BE dhe më gjerë</t>
  </si>
  <si>
    <t xml:space="preserve">Nënshkrimi i marrëveshjeve të reja të bashkëpunimit me institucione homologe të vendeve të rajonit, Bashkimit Evropian, si dhe partnerëve të tjerë. </t>
  </si>
  <si>
    <t xml:space="preserve">Miratimi dhe zbatimi i Udhërrëfyesit për Ndërtimin e Kapaciteteve Administrative, me synim garantimin e menaxhimit efikas të fondeve të BE-së nga momenti i aderimit të vendit në BE e në vijim. </t>
  </si>
  <si>
    <t>SASPAC, 
Ministritë e Linjës, Ministri i Shtetit për Pushtetin Vendor, AMVV, AMSHC, OSHC</t>
  </si>
  <si>
    <t>TM II 2027</t>
  </si>
  <si>
    <t>Trajnimi dhe certifikimi i nëpunësve për zbatimin e Udhërrëfyesit dhe menaxhimin e fondeve strukturore të BE-së, duke përfshirë menaxhimin financiar, monitorimin dhe raportimin në përputhje me standardet e BE-së.</t>
  </si>
  <si>
    <t>TMI 2029</t>
  </si>
  <si>
    <t>në vijim</t>
  </si>
  <si>
    <t>Rishikimi i Regjistrit Qendror të Personelit dhe përmirësimi i mëtejshëm i funksionaliteteve të tij.</t>
  </si>
  <si>
    <t>AKSHI, DAP</t>
  </si>
  <si>
    <t>Gjenerimi automatik në faza i listës së pagave për institucionet publike.</t>
  </si>
  <si>
    <t>MF</t>
  </si>
  <si>
    <t>MAS</t>
  </si>
  <si>
    <t>MSHMS</t>
  </si>
  <si>
    <t>MSHPV</t>
  </si>
  <si>
    <t>Rritja e ndërveprimit virtual mes institucioneve publike, përmes përdorimit të platformave të dedikuara dhe modeleve të miratuara për këtë qëllim.</t>
  </si>
  <si>
    <t>AKSHI</t>
  </si>
  <si>
    <t>Agjencia Kombëtare e Shoqërisë së Informacionit (AKSHI)</t>
  </si>
  <si>
    <t>Forcimi i kompetencave bazë minimale të aftësive digjitale në arsimin parauniversitar.</t>
  </si>
  <si>
    <t>Përmirësimi i aksesueshmërisë së shërbimeve për qytetarët dhe bizneset.</t>
  </si>
  <si>
    <t>Dhjetor 2025</t>
  </si>
  <si>
    <t>Qendrat Rinore të Inovacionit shumëfunksionale të krijuara dhe plotësisht funksionale.</t>
  </si>
  <si>
    <t xml:space="preserve">Përmirësimi i aksesit në shërbimet elektronike për target-grupe të caktuara. </t>
  </si>
  <si>
    <t xml:space="preserve">Këshilli i Ministrave </t>
  </si>
  <si>
    <t>Agjencia për Dialog dhe Bashkëqeverisje (ADB)</t>
  </si>
  <si>
    <t>ADB</t>
  </si>
  <si>
    <t>Institucionet e përfshira</t>
  </si>
  <si>
    <t xml:space="preserve">Harmonizimi i legjislacionit sektorial me dispozitat e Kodit të Procedurave Administrative, në ofrim të standardeve më të mira për publikun.     </t>
  </si>
  <si>
    <t>KDIMDP</t>
  </si>
  <si>
    <t>Këshilli i Ministrave</t>
  </si>
  <si>
    <t>Zhvillimi i trajnimeve të dedikuara për koordinatorët e informimit.</t>
  </si>
  <si>
    <t>Të gjitha institucionet</t>
  </si>
  <si>
    <t xml:space="preserve">Rritje e angazhimit proaktiv të institucioneve publike në zbatimin e legjislacionit për të drejtën e informimit, ripërdorimin e informacionit publik dhe të dhënat e hapura. </t>
  </si>
  <si>
    <t>Krijimi i një platforme unike digjitale “Transparent Albania” për ofrimin e informacionit publik dhe që mundëson lidhjen e përdoruesit me faqet e tjera zyrtare.</t>
  </si>
  <si>
    <t>Nxitja e partneritetit dhe dialogut të vazhdueshëm me organizatat e shoqërisë civile si monitorues të pavarur të transparencës dhe llogaridhënies së institucioneve publike.</t>
  </si>
  <si>
    <t>Të gjitha institucionet, 
OSHC</t>
  </si>
  <si>
    <t xml:space="preserve">Forcimi i partneritetit të institucioneve publike me OSHC-të në drejtim të llogaridhënies dhe transparencës.  </t>
  </si>
  <si>
    <t>Zhvillimi i fushatave informuese për edukimin ligjor të qytetarëve mbi të drejtën e tyre për të kërkuar dhe marrë informacion nga institucionet.</t>
  </si>
  <si>
    <t>Fuqizimi i rolit proaktiv të Kuvendit në ushtrimin sistematik të funksionit mbikëqyrës ndaj veprimtarisë së Qeverisë.</t>
  </si>
  <si>
    <t xml:space="preserve">Kuvendi </t>
  </si>
  <si>
    <t xml:space="preserve">Zbatimi i kontrollit post-legjislativ nga Kuvendi jo vetëm mbi ligjet e përafruara me acquis-në e BE-së, por edhe mbi aktet e tjera. </t>
  </si>
  <si>
    <t>Zhvillimi dhe realizimi i vlerësimeve post-legjislative nga komisionet parlamentare.</t>
  </si>
  <si>
    <t>Fuqizimi i rolit mbikëqyrës së Avokatit të Popullit.</t>
  </si>
  <si>
    <t>Qëllimi Politik IV: Organizimi, llogaridhënia dhe mbikëqyrja</t>
  </si>
  <si>
    <t>Masat/Aktivitetet në zbatim të Objektivave Specifikë</t>
  </si>
  <si>
    <t>Institucionet përgjegjëse 
(kryesore + kontributore)</t>
  </si>
  <si>
    <t>Afati i zbatimit (për vitet e PBA 1-3 të specifikuar në baza 3-mujore; për vitet përtej PBA të specifikuar mundësisht në baza 6 mujore)</t>
  </si>
  <si>
    <t>Burimi i mbulimit (total)
2025-2027</t>
  </si>
  <si>
    <t xml:space="preserve">Buxhet shteti </t>
  </si>
  <si>
    <t xml:space="preserve">Financim i huaj </t>
  </si>
  <si>
    <t>Kosto totale e Qëllimit të Politikës I</t>
  </si>
  <si>
    <t xml:space="preserve">Objektivi Specifik 1.1: Përmirësimi i koordinimit, përafrimit dhe buxhetimit të politikave me objektivat kombëtare dhe globale të zhvillimit përgjatë gjithë ciklit të planifikimit të integruar të politikave. </t>
  </si>
  <si>
    <t>N/A</t>
  </si>
  <si>
    <t>Masa 1.1.1</t>
  </si>
  <si>
    <t>1.1.1.a</t>
  </si>
  <si>
    <t>Masa 1.1.2</t>
  </si>
  <si>
    <t>1.1.2.a</t>
  </si>
  <si>
    <t>1.1.2.b</t>
  </si>
  <si>
    <t>Masa 1.1.3</t>
  </si>
  <si>
    <t>1.1.3.a</t>
  </si>
  <si>
    <t>Çdo vit brenda TM 1</t>
  </si>
  <si>
    <t>Masa 1.1.4</t>
  </si>
  <si>
    <t>Përgatitja e Udhërrëfyesit për zbatimin e Objektivave të Zhvillimit të Qëndrueshëm (OZHQ).</t>
  </si>
  <si>
    <t>Kryeministria/ MSHKN/ASPA</t>
  </si>
  <si>
    <t>Kryeministria/ Ministritë e Linjës</t>
  </si>
  <si>
    <t>Masa 1.2.1</t>
  </si>
  <si>
    <t>Kryerja dhe zbatimi efikas i procesit të planifikimit gjithëpërfshirës shumëvjeçar mbi integrimin evropian.</t>
  </si>
  <si>
    <t>MSHKN / Departamenti i Politikave dhe Integrimit Evropian (Kryeministri)</t>
  </si>
  <si>
    <t>Ministritë e Linjës dhe institucionet përkatëse</t>
  </si>
  <si>
    <t>1.2.1.a</t>
  </si>
  <si>
    <t>6M I 2025</t>
  </si>
  <si>
    <t>6M I 2027</t>
  </si>
  <si>
    <t>1.2.1.b</t>
  </si>
  <si>
    <t>6MI 2025</t>
  </si>
  <si>
    <t>Masa 1.2.2</t>
  </si>
  <si>
    <t>Departamenti i Politikës dhe Integrimit Evropian në Kryeministri</t>
  </si>
  <si>
    <t>1.2.2.a</t>
  </si>
  <si>
    <t>1.2.2.b</t>
  </si>
  <si>
    <t>Kryeministria, ASPA</t>
  </si>
  <si>
    <t>Departamenti i Politikes dhe Integrimit Evropian në Kryeministri</t>
  </si>
  <si>
    <t>Masa 1.2.3</t>
  </si>
  <si>
    <t>Përgatitja dhe zhvillimi i një pakete të plotë trajnimi për juristët që merren me përafrimin e legjislacionit në institucionet e administratës publike.</t>
  </si>
  <si>
    <t>1.2.3.a</t>
  </si>
  <si>
    <t>Hartimi i  kurrikulës specifike për trajnimin e juristëve që merren me përafrimin e legjislacionit.</t>
  </si>
  <si>
    <t>1.2.3.b</t>
  </si>
  <si>
    <t>Masa 1.2.4</t>
  </si>
  <si>
    <t>Forcimi i kapaciteteve për strukturat që janë përgjegjëse për procesin e përafrimit të legjislacionit me BE.</t>
  </si>
  <si>
    <t>1.2.4.a</t>
  </si>
  <si>
    <t>Hartimi i një kurrikule në nivel të avancuar që do të jetë e dedikuar për strukturat e Administratës Publike që do të jenë përgjegjëse për procesin e përafrimit të legjislacionit.</t>
  </si>
  <si>
    <t>1.2.4.b</t>
  </si>
  <si>
    <t>Masa 1.3.1</t>
  </si>
  <si>
    <t>Institucionet e Qeverisjes Qëndrore</t>
  </si>
  <si>
    <t>1.3.1.a</t>
  </si>
  <si>
    <t>Hartimi i udhëzuesit praktik për RIA-n e thjeshtuar.</t>
  </si>
  <si>
    <t>Institucionet e qeverisjes qendrore, ASPA</t>
  </si>
  <si>
    <t>1.3.1.b</t>
  </si>
  <si>
    <t>Masa 1.3.2</t>
  </si>
  <si>
    <t>Përmirësimi i përputhshmërisë së politikave të propozuara në Programin e Përgjithshëm Analitik të Projektakteve me politikat e përgjithshme dhe prioritetet qeveritare.</t>
  </si>
  <si>
    <t>1.3.2.a</t>
  </si>
  <si>
    <t>1.3.2.b</t>
  </si>
  <si>
    <t>Zbatimi i kalendarit të punës për përgatitjen e PPAP dhe organizimi i takimeve koordinuese për të siguruar harmonizimin e këtij plani me PKIE.</t>
  </si>
  <si>
    <t>1.3.2.c</t>
  </si>
  <si>
    <t>Masa 1.3.3</t>
  </si>
  <si>
    <t xml:space="preserve">1.3.3.a </t>
  </si>
  <si>
    <t xml:space="preserve">Krijimi i një mekanizmi të monitorimit të rregullt për të vlerësuar trendin e referencave në raportet RIA dhe përputhjen e tyre me standardet evropiane dhe ndërkombëtare.
</t>
  </si>
  <si>
    <t xml:space="preserve">1.3.3.b </t>
  </si>
  <si>
    <r>
      <t xml:space="preserve">Krijimi i një mekanizmi të monitorimit të rregullt për të vlerësuar trendin akteve që shoqërohen me tabelat e përputhshmërise dhe versionin e përkthyer të </t>
    </r>
    <r>
      <rPr>
        <i/>
        <sz val="12"/>
        <color theme="1"/>
        <rFont val="Times New Roman"/>
        <family val="1"/>
      </rPr>
      <t>acquis</t>
    </r>
    <r>
      <rPr>
        <sz val="12"/>
        <color theme="1"/>
        <rFont val="Times New Roman"/>
        <family val="1"/>
      </rPr>
      <t xml:space="preserve">-së që transpozohet. </t>
    </r>
  </si>
  <si>
    <t xml:space="preserve">Masa 1.3.4 </t>
  </si>
  <si>
    <t>Përmirësimi i cilësisë së kryerjes dhe monitorimit të procesit RIA, përmes rritjes së burimeve dhe kapaciteteve në Kryeministri dhe institucionet përkatëse.</t>
  </si>
  <si>
    <t>Institucionet e qeverisjes qendrore,
ASPA</t>
  </si>
  <si>
    <t xml:space="preserve"> 1.3.4.a </t>
  </si>
  <si>
    <t>Hartimi dhe miratimi i kurrikulës gjithëpërfshirëse për trajnimin mbi procesin RIA.</t>
  </si>
  <si>
    <t xml:space="preserve">Institucionet e qeverisjes qendrore, ASPA
</t>
  </si>
  <si>
    <t>1.3.4.b</t>
  </si>
  <si>
    <t xml:space="preserve"> Masa 1.3.5  </t>
  </si>
  <si>
    <t>Departamenti i Akteve Rregullatore ne Kryeministri, Institucionet e Qeverisjes Qëndrore,
ASPA</t>
  </si>
  <si>
    <t xml:space="preserve">1.3.5.a </t>
  </si>
  <si>
    <t>Kryerja e analizës së kontekstit aktual dhe përgatitja e rekomandimeve për zgjerimin e procesit RIA të legjislacionit dytësor (T3 2025).</t>
  </si>
  <si>
    <t xml:space="preserve">1.3.5.b </t>
  </si>
  <si>
    <t>Identifikimi i kritereve të mundshme për përzgjedhjen e akteve të legjislacionit dytësor që do t'i nënshtrohen procesit RIA (T4 2025).</t>
  </si>
  <si>
    <t>1.3.5.c</t>
  </si>
  <si>
    <t>Përzgjedhja e 5 ministrive dhe maksimumi 10 akteve dytësore për fazën pilot.</t>
  </si>
  <si>
    <t>1.3.5.d</t>
  </si>
  <si>
    <t>Përgatitja e udhëzimeve për hartimin e RIA për aktet e përzgjedhura në fazën pilot.</t>
  </si>
  <si>
    <t xml:space="preserve">1.3.5.e </t>
  </si>
  <si>
    <t>Organizimi i një workshopi të përgjithshëm dhe 3 sesioneve trajnimi praktik me funksionarët publikë të përfshirë në fazën pilot.</t>
  </si>
  <si>
    <t xml:space="preserve">Institucionet e qeverisjes qendrore;
</t>
  </si>
  <si>
    <t xml:space="preserve">1.3.5.f </t>
  </si>
  <si>
    <t>Zbatimi i fazës pilot për përgatitjen e raporteve RIA mbi aktet e legjislacionit dytësor në ministritë e përzgjedhura.</t>
  </si>
  <si>
    <t xml:space="preserve">1.3.5.g </t>
  </si>
  <si>
    <t>Përgatitja e vlerësimit të fazës pilot.</t>
  </si>
  <si>
    <t>NA</t>
  </si>
  <si>
    <t xml:space="preserve">1.3.5.h </t>
  </si>
  <si>
    <t>Rishikimi dhe modifikimi i mundshëm i kritereve bazuar në vlerësimin e fazës pilot.</t>
  </si>
  <si>
    <t xml:space="preserve">TM IV 2026 </t>
  </si>
  <si>
    <t xml:space="preserve">1.3.5.i </t>
  </si>
  <si>
    <r>
      <t>Miratimi zyrtar i kritereve përmes ndryshimeve në VKM nr. 584, datë 28.3.2003 “</t>
    </r>
    <r>
      <rPr>
        <i/>
        <sz val="12"/>
        <rFont val="Times New Roman"/>
        <family val="1"/>
      </rPr>
      <t>Për miratimin e rregullores së Këshillit të Ministrave</t>
    </r>
    <r>
      <rPr>
        <sz val="12"/>
        <rFont val="Times New Roman"/>
        <family val="1"/>
      </rPr>
      <t>”, i ndryshuar.</t>
    </r>
  </si>
  <si>
    <t xml:space="preserve">1.3.5.j </t>
  </si>
  <si>
    <t>Fillimi i zbatimit zyrtar të procesit RIA për aktet e legjislacionit dytësor.</t>
  </si>
  <si>
    <t>Çdo vit (duke filluar nga muaji janar 2027)</t>
  </si>
  <si>
    <t>I vazhdueshëm (pas muajit janar 2027)</t>
  </si>
  <si>
    <t xml:space="preserve">Masa 1.3.6 </t>
  </si>
  <si>
    <t>Harmonizimi i procesit të Vlerësimit të Ndikimit Rregullator me procesin e konsultimit publik.</t>
  </si>
  <si>
    <t xml:space="preserve">1.3.6.a </t>
  </si>
  <si>
    <t xml:space="preserve">1.3.6.b </t>
  </si>
  <si>
    <t>2030
(Vijues edhe pas 2030)</t>
  </si>
  <si>
    <t xml:space="preserve">1.3.6.c </t>
  </si>
  <si>
    <t>Nxitja e publikimit të draft raporteve RIA në RENJKP me qëllim mbledhjen e kontributeve nga grupet e interesit për përmirësimin e saj.</t>
  </si>
  <si>
    <t xml:space="preserve">1.3.6.d </t>
  </si>
  <si>
    <t>Zbatimi i mekanizmave të koordinimit ndërmjet proceseve RIA dhe të Konsultimit Publik.</t>
  </si>
  <si>
    <t xml:space="preserve">Masa 1.3.7 </t>
  </si>
  <si>
    <t xml:space="preserve">1.3.7.a </t>
  </si>
  <si>
    <t>1. Përdorimi i RENJKP (Regjistrit Elektronik Kombëtar për Konsultimin Publik), duke respektuar afatet e publikimit.
2. Mirëplanifikimi i Planit Vjetor të Konsultimit Publik nga institucionet e qeverisjes qendrore në koordinim të ngushtë me strukturën përgjegjëse në Kryeministri.
3. Monitorimi i vazhdueshëm i zbatimit të procesit të konsultimit publik nga struktura përgjegjëse në KM, përmes përgatitjes së raporteve të rregullta të performancës, që identifikojnë dobësitë dhe sugjerojnë përmirësime.
4. Hartimi i raporteve të detajuara për çdo akt që i nënshtrohet procesit të konsultim publik, të cilat përfshijnë një përmbledhje të komentet, sugjerimet dhe rekomandimet e marra nga qytetarët dhe palët e interesuara.
5. Publikimi i raporteve në Regjistrin Elektronik të Njoftimeve dhe Konsultimit Publik.</t>
  </si>
  <si>
    <t xml:space="preserve">Njësia e Programimit të Akteve Rregullatore dhe RIA në Kryeministri
</t>
  </si>
  <si>
    <t>Çdo vit (duke filluar nga muaji janar 2026)</t>
  </si>
  <si>
    <t>I vazhdueshëm (pas muajit janar 2026)</t>
  </si>
  <si>
    <t xml:space="preserve">1.3.7.b </t>
  </si>
  <si>
    <t xml:space="preserve">Organizimi i seancave trajnuese për zbatimin e procesit të konsultimit publik. </t>
  </si>
  <si>
    <t>Masa 1.3.8</t>
  </si>
  <si>
    <t xml:space="preserve">Njësia e Programimit të Akteve Rregullatore dhe RIA në Kryeministri </t>
  </si>
  <si>
    <t>ASPA, Institucionet e Qeverisjes Qëndrore</t>
  </si>
  <si>
    <t xml:space="preserve">1.3.8.a </t>
  </si>
  <si>
    <t xml:space="preserve"> ASPA, Institucionet e qeverisjes qendrore</t>
  </si>
  <si>
    <t xml:space="preserve">1.3.8.b </t>
  </si>
  <si>
    <t xml:space="preserve">Përgatitja e udhëzimeve për përmirësimin e procesit të konsultimit publik të akteve të legjislacionit dytësor me interes të lartë publik. </t>
  </si>
  <si>
    <t xml:space="preserve">1.3.8.c </t>
  </si>
  <si>
    <t xml:space="preserve">1.3.8.d </t>
  </si>
  <si>
    <t xml:space="preserve">Përzgjedhja e 15 projektakteve, të legjislacionit dytësor, me interes publik dhe përfshirja e tyre në Planin Vjetor të Konsultimit Publik. </t>
  </si>
  <si>
    <t>Janar 2026</t>
  </si>
  <si>
    <t xml:space="preserve">1.3.8.e </t>
  </si>
  <si>
    <t>1.3.8.f</t>
  </si>
  <si>
    <t>Masa
 1.3.9</t>
  </si>
  <si>
    <t>Rritja e pjesëmarrjes qytetare në procesin e konsultimit publik.</t>
  </si>
  <si>
    <t xml:space="preserve">1.3.9.a </t>
  </si>
  <si>
    <t xml:space="preserve">1.3.9.b </t>
  </si>
  <si>
    <t>Përdorimi i metodave alternative (webinare, takime publike, anketa online) për të rritur pjesëmarrjen qytetare në procesin e konsultimit.</t>
  </si>
  <si>
    <t xml:space="preserve">1.3.9.c </t>
  </si>
  <si>
    <t>Masa 
1.3.10</t>
  </si>
  <si>
    <t xml:space="preserve">
Plotësimi i procesit të vlerësimit të ndikimit rregullator përmes vlerësimit ex-post, për të siguruar monitorim dhe përmirësim të vazhdueshëm të kuadrit ligjor.</t>
  </si>
  <si>
    <t xml:space="preserve">1.3.10.a </t>
  </si>
  <si>
    <t xml:space="preserve">1.3.10.b </t>
  </si>
  <si>
    <t>Hartimi i udhëzimeve dhe përditësimi i metodologjisë për kryerjen e RIA ex-post mbi legjislacionin ekzistues.</t>
  </si>
  <si>
    <t xml:space="preserve">1.3.10.c </t>
  </si>
  <si>
    <t>Departamenti i Akteve Rregullatore ne Kryeministri, ASPA</t>
  </si>
  <si>
    <t xml:space="preserve">1.3.10.d </t>
  </si>
  <si>
    <t>Vijues pas 2030</t>
  </si>
  <si>
    <t xml:space="preserve">1.3.10.e </t>
  </si>
  <si>
    <t>Përgatitja e raporteve periodike që pasqyrojnë progresin dhe vlerësojnë cilësinë dhe përmbajtjen e procesit RIA ex-post, duke identifikuar nevojat për përmirësim.</t>
  </si>
  <si>
    <t>Masa 
1.3.11</t>
  </si>
  <si>
    <t xml:space="preserve">Rritja e transparencës së agjendës vendimmarrëse të qeverisjes qëndrore. </t>
  </si>
  <si>
    <t xml:space="preserve">1.3.11.a </t>
  </si>
  <si>
    <t xml:space="preserve">Publikimi i rregullt i raporteve të monitorimit të zbatimit të Strategjive Sektoriale dhe Ndërsektoriale. </t>
  </si>
  <si>
    <t xml:space="preserve">1.3.11.b </t>
  </si>
  <si>
    <t xml:space="preserve">Publikimi i rregullt i raporteve të monitorimit të zbatimit të PKIE. </t>
  </si>
  <si>
    <t>DPIE ne Kryeministri</t>
  </si>
  <si>
    <t xml:space="preserve">1.3.11.c </t>
  </si>
  <si>
    <t xml:space="preserve">Publikimi i rregullt i urdhrave ministrorë të karakterit normativ në Fletoren Zyrtare. </t>
  </si>
  <si>
    <t xml:space="preserve">1.3.11.d </t>
  </si>
  <si>
    <t>Kosto totale e Qëllimit të Politikës II</t>
  </si>
  <si>
    <t>Objektivi Specifik 2.1:  Pranimi në institucionet e administratës publike bazuar në konkurs të hapur, në parimin e meritës dhe duke siguruar përzgjedhjen e kandidatëve më të mirë</t>
  </si>
  <si>
    <t xml:space="preserve">ASPA, DAP
</t>
  </si>
  <si>
    <t>Masa 
2.1.1</t>
  </si>
  <si>
    <r>
      <t>Rishikimi i ligjit nr. 152/2013, “</t>
    </r>
    <r>
      <rPr>
        <b/>
        <i/>
        <sz val="12"/>
        <rFont val="Times New Roman"/>
        <family val="1"/>
      </rPr>
      <t>Për nëpunësin civil</t>
    </r>
    <r>
      <rPr>
        <b/>
        <sz val="12"/>
        <rFont val="Times New Roman"/>
        <family val="1"/>
      </rPr>
      <t xml:space="preserve">” të ndryshuar.  </t>
    </r>
  </si>
  <si>
    <t>DAP, Këshilli i Ministrave</t>
  </si>
  <si>
    <t>2.1.1.a</t>
  </si>
  <si>
    <t>Hartimi i draftit të parë dhe materialit analitik.</t>
  </si>
  <si>
    <t>2.1.1.b</t>
  </si>
  <si>
    <t>Konsultimi publik i draftit dhe me partnerët ndërkombëtarë.</t>
  </si>
  <si>
    <t>2.1.1.c</t>
  </si>
  <si>
    <t>Miratimi i Draftit nga Këshilli i Ministrave (dërgimi në Kuvend).</t>
  </si>
  <si>
    <t>Masa
2.1.2</t>
  </si>
  <si>
    <t xml:space="preserve">DAP, Këshilli i Ministrave </t>
  </si>
  <si>
    <t>2.1.2.a</t>
  </si>
  <si>
    <t>Identifikimi i akteve për t'u ndryshuar dhe hartimi i drafteve fillestare.</t>
  </si>
  <si>
    <t>2.1.2.b</t>
  </si>
  <si>
    <t>Miratimi i akteve nënligjore nga Këshilli i Ministrave.</t>
  </si>
  <si>
    <t>Masa
2.1.3</t>
  </si>
  <si>
    <t>Miratimi i kornizës së kompetencave për shërbimin civil dhe përshtatja e procedurave të rekrutimit me kompetencat e reja.</t>
  </si>
  <si>
    <t>2.1.3.a</t>
  </si>
  <si>
    <t>Analiza e kuadrit të kompetencave për TND dhe propozimi për ndryshim.  Përgatitja e kuadrit të kompetencave për nëpunësit e tjerë civilë.</t>
  </si>
  <si>
    <t>2.1.3.b</t>
  </si>
  <si>
    <t>Konsultimi me drejtorët e njësive të BNJ dhe me Sekretarët e Përgjithshëm dhe konsultimi publik me aktorët e tjerë të përfshirë i kuadrit të kompetencave për TND dhe nëpunësit e tjerë civilë.</t>
  </si>
  <si>
    <t>2.1.3.c</t>
  </si>
  <si>
    <t>Miratimi i Kornizës së Kompetencave për nëpunësit civilë.</t>
  </si>
  <si>
    <t>2.1.3.d</t>
  </si>
  <si>
    <t>Pilotimi i Kornizës së Kompetencave në 20% të procedurave të rekrutimit, me qëllim identifikimin e masave/nevojave për përshtatjen e procedurave me kompetencat e reja.</t>
  </si>
  <si>
    <t>2.1.3.e</t>
  </si>
  <si>
    <t>Zbatimi i Kornizës së Kompetencave në të gjitha procedurat e rekrutimit në shërbimin civil.</t>
  </si>
  <si>
    <t>Masa 
2.1.4</t>
  </si>
  <si>
    <t>ASPA, DAP</t>
  </si>
  <si>
    <t>2.1.4.a</t>
  </si>
  <si>
    <t>Trajnimi i anëtarëve të Komiteteve të Pranimit në shërbimin civil dhe për lëvizjet në karrierë.</t>
  </si>
  <si>
    <t>2.1.4.b</t>
  </si>
  <si>
    <t>Përditësimi i bazës së të dhënave të pyetjeve për procedurat e rekrutimit.</t>
  </si>
  <si>
    <t>Masa 
2.1.5</t>
  </si>
  <si>
    <t>2.1.5.a</t>
  </si>
  <si>
    <t>2.1.5.b</t>
  </si>
  <si>
    <t>Objektivi Specifik 2.2: Investimi në motivimin dhe mirëqenien e nëpunësve publikë, me synim rritjen e atraksionit dhe forcimin e pozitës së sektorit publik si punëmarrës i besueshëm, tërheqës dhe konkurrues në tregun e punës.</t>
  </si>
  <si>
    <t>Masa
2.2.1</t>
  </si>
  <si>
    <t>2.2.1.a</t>
  </si>
  <si>
    <r>
      <t>Ndryshimi i strukturës së pagave nëpërmjet ndryshimeve në ligjin nr. 152/2013 "</t>
    </r>
    <r>
      <rPr>
        <i/>
        <sz val="12"/>
        <rFont val="Times New Roman"/>
        <family val="1"/>
      </rPr>
      <t>Për nëpunësin civil</t>
    </r>
    <r>
      <rPr>
        <sz val="12"/>
        <rFont val="Times New Roman"/>
        <family val="1"/>
      </rPr>
      <t>" i ndryshuar.</t>
    </r>
  </si>
  <si>
    <t>2.2.1.b</t>
  </si>
  <si>
    <t>2.2.1.c</t>
  </si>
  <si>
    <r>
      <t>Miratimi nga Këshilli i Ministrave i ndryshime në ligjin nr. 152/2013, "</t>
    </r>
    <r>
      <rPr>
        <i/>
        <sz val="12"/>
        <rFont val="Times New Roman"/>
        <family val="1"/>
      </rPr>
      <t>Për nëpunësin civil</t>
    </r>
    <r>
      <rPr>
        <sz val="12"/>
        <rFont val="Times New Roman"/>
        <family val="1"/>
      </rPr>
      <t>" dhe dërgimi në Kuvend.</t>
    </r>
  </si>
  <si>
    <t>Masa
2.2.2</t>
  </si>
  <si>
    <t>2.2.2.a</t>
  </si>
  <si>
    <t>Përgatitja e modelit të njoftimit për aplikim për vende vakante me informacion të plotë mbi pagën e pozicionit vakant.</t>
  </si>
  <si>
    <t>2.2.2.b</t>
  </si>
  <si>
    <t>vijim</t>
  </si>
  <si>
    <t>Masa
2.2.3</t>
  </si>
  <si>
    <t>2.2.3.a</t>
  </si>
  <si>
    <t>Hartimi i metodologjisë së re për vlerësimin e pozicioneve të punës në administratën publike.</t>
  </si>
  <si>
    <t>2.2.3.b</t>
  </si>
  <si>
    <t>Miratimi i metodologjisë së re për vlerësimin e pozicioneve të punës në administratën publike.</t>
  </si>
  <si>
    <t>2.2.3.c</t>
  </si>
  <si>
    <t>Trajnimi i njësive të burimeve njerëzore për zbatimin e metodologjisë së re të vlerësimit të pozicioneve të punës.</t>
  </si>
  <si>
    <t>Masa 
2.2.4</t>
  </si>
  <si>
    <t>2.2.4.a</t>
  </si>
  <si>
    <t>Përgatitja e ndryshimeve në metodologjinë për vlerësimin e rezultateve në punë.</t>
  </si>
  <si>
    <t>2.2.4.b</t>
  </si>
  <si>
    <t>Miratimi i metodologjisë së ndryshuar për vlerësimin e rezultateve në punë.</t>
  </si>
  <si>
    <t>2.2.4.c</t>
  </si>
  <si>
    <t>Mbështetje për ministritë në zbatimin e metodologjisë për vlerësimin e rezultateve individuale në punë dhe lidhjen me rezultatet institucionale.</t>
  </si>
  <si>
    <t>2.2.5</t>
  </si>
  <si>
    <t>2.2.5.a</t>
  </si>
  <si>
    <t>2.2.5.b</t>
  </si>
  <si>
    <t>2.2.5.c</t>
  </si>
  <si>
    <t xml:space="preserve">Masa
2.2.6 </t>
  </si>
  <si>
    <t xml:space="preserve">2.2.6.a </t>
  </si>
  <si>
    <t>Hartimi i kurrikulës për etikën dhe integritetin në Administratën  Publike dhe trajnimi i nëpunësve të administratës publike.</t>
  </si>
  <si>
    <t>2.2.6.b</t>
  </si>
  <si>
    <t>Ngritja e kapaciteteve (trajnimi) të njësisë së etikës në DAP (trajnerët).</t>
  </si>
  <si>
    <t>2.2.6.c</t>
  </si>
  <si>
    <t>Zhvillimi i trajnimeve me njësitë e burimeve njerëzore në ministritë e linjës.</t>
  </si>
  <si>
    <t>2.2.6.d</t>
  </si>
  <si>
    <t>Zhvillimi i trajnimeve me njësitë e burimeve njerëzore të të gjitha institucioneve të administratëse publike.</t>
  </si>
  <si>
    <t>2.2.6.e</t>
  </si>
  <si>
    <t>Përcaktimi i këshilltarëve të etikës në institucione.</t>
  </si>
  <si>
    <t>Institucionet e Administratës Publike</t>
  </si>
  <si>
    <t>Masa
2.2.7</t>
  </si>
  <si>
    <t>2.2.7.a</t>
  </si>
  <si>
    <r>
      <t>Përfshirja e programit të ekselencës në kuadrin ligjor nëpërmjet ndryshimeve në ligjin nr. 152/2013, "</t>
    </r>
    <r>
      <rPr>
        <i/>
        <sz val="12"/>
        <rFont val="Times New Roman"/>
        <family val="1"/>
      </rPr>
      <t>Për nëpunësin civil</t>
    </r>
    <r>
      <rPr>
        <sz val="12"/>
        <rFont val="Times New Roman"/>
        <family val="1"/>
      </rPr>
      <t>", i ndryshuar.</t>
    </r>
  </si>
  <si>
    <t>Masa
2.2.8</t>
  </si>
  <si>
    <t>Konsolidimi i praktikave të rregullta promovuese të kapitalit njerëzor profesional dhe me integritet të administratës publike.</t>
  </si>
  <si>
    <t>2030</t>
  </si>
  <si>
    <t>2.2.8.a</t>
  </si>
  <si>
    <t>Hartimi dhe miratimi i "Udhëzuesit Orientues" për promovimin e kapitalit njerëzor në administratën publike.</t>
  </si>
  <si>
    <t>2.2.8.b</t>
  </si>
  <si>
    <t>Organizimi i përvitshëm i eventit për ndarjen e çmimeve për punonjësit e dalluar.</t>
  </si>
  <si>
    <t>Masa
2.2.9</t>
  </si>
  <si>
    <t>2028</t>
  </si>
  <si>
    <t>2.2.9.a</t>
  </si>
  <si>
    <t>Hartimi dhe miratimi i "Manualit Orientues" për punën hibride në administratën publike.</t>
  </si>
  <si>
    <t>2.2.9.b</t>
  </si>
  <si>
    <t>Pilotimi i modelit të punës hibride në një numër të përzgjedhur institucionesh.</t>
  </si>
  <si>
    <t>Masa
2.2.10</t>
  </si>
  <si>
    <t>2.2.10.a</t>
  </si>
  <si>
    <t>Negociimi dhe miratimi i tarifave preferenciale për Internet Broadband.</t>
  </si>
  <si>
    <t>2.2.10.b</t>
  </si>
  <si>
    <t>Negocimi dhe miratimi i tarifave preferenciale për kurse gjuhe të huaj për nëpunësit dhe/ose fëmijët e tyre.</t>
  </si>
  <si>
    <t>2.2.10.c</t>
  </si>
  <si>
    <t>Negociimi dhe miratimi i tarifave preferenciale për pjesëmarrje të nëpunësve publikë në aktivitete kulturore.</t>
  </si>
  <si>
    <t>2.2.10.d</t>
  </si>
  <si>
    <t>Negociimi dhe miratimi i tarifave preferenciale për nëpunësit publikë për përdorimin e hapësirave sportive publike.</t>
  </si>
  <si>
    <t>Masa
2.2.11</t>
  </si>
  <si>
    <t>2.2.11.a</t>
  </si>
  <si>
    <t>Organizimi i përvitshëm i Javës së Administratës Publike.</t>
  </si>
  <si>
    <t>2.2.11.b</t>
  </si>
  <si>
    <t>2.2.11.c</t>
  </si>
  <si>
    <t>Bashkëpunimi me institucionet akademike dhe partnerë të tjerë.</t>
  </si>
  <si>
    <t>Objektivi Specifik 2.3: Investimi në zhvillimin profesional të nëpunësve të të gjitha niveleve të administratës publike për të mbështetur dhe avancuar agjendën kombëtare të integrimit evropian të Shqipërisë.</t>
  </si>
  <si>
    <t>ASPA, DAP, MAPA</t>
  </si>
  <si>
    <t>Masa
2.3.1</t>
  </si>
  <si>
    <t>2.3.1.a</t>
  </si>
  <si>
    <r>
      <t>Miratimi i ndryshimeve në VKM nr. 138, datë 12.03.2014 “</t>
    </r>
    <r>
      <rPr>
        <i/>
        <sz val="12"/>
        <rFont val="Times New Roman"/>
        <family val="1"/>
      </rPr>
      <t>Për rregullat e organizimit e të funksionimit të Shkollës Shqiptare të Administratës Publike dhe trajnimin e nëpunësve civilë</t>
    </r>
    <r>
      <rPr>
        <sz val="12"/>
        <rFont val="Times New Roman"/>
        <family val="1"/>
      </rPr>
      <t>”, i ndryshuar.</t>
    </r>
  </si>
  <si>
    <t>2.3.1.b</t>
  </si>
  <si>
    <t>2.3.2</t>
  </si>
  <si>
    <t>2.3.2.a</t>
  </si>
  <si>
    <t>2.3.3</t>
  </si>
  <si>
    <t>2.3.3.a</t>
  </si>
  <si>
    <t>2.3.3.b</t>
  </si>
  <si>
    <t>Trajnimi i nëpunësve të njësive të burimeve njerëzore  për zbatimin e metodologjisë së re të VNT.</t>
  </si>
  <si>
    <t>2.3.3.c</t>
  </si>
  <si>
    <t>2.3.4</t>
  </si>
  <si>
    <t>2.3.4.a</t>
  </si>
  <si>
    <t>2.3.4.b</t>
  </si>
  <si>
    <t>Zhvillimi i trajnimeve të vazhdueshme për nivelin e ulët dhe të mesëm drejtues.</t>
  </si>
  <si>
    <t>Masa
2.3.5</t>
  </si>
  <si>
    <t>2.3.5.a</t>
  </si>
  <si>
    <t>2.3.5.b</t>
  </si>
  <si>
    <t xml:space="preserve">Forcimi i rrjetëzimit mes ASPA dhe institucioneve homologe. </t>
  </si>
  <si>
    <t>Masa 
2.3.6</t>
  </si>
  <si>
    <t>2.3.6.a</t>
  </si>
  <si>
    <t>Organizimi i Sesioneve të rregullta të punës dhe dialogut me Palët e Interesuara.</t>
  </si>
  <si>
    <t>2.3.6.b</t>
  </si>
  <si>
    <t>Draftimi, konsultimi dhe miratimi i Udhërrëfyesit në Këshillin e Ministrave.</t>
  </si>
  <si>
    <t>2.3.6.c</t>
  </si>
  <si>
    <t>2.3.7</t>
  </si>
  <si>
    <t>Rishikimi i modelit të trajnimit fillestar.</t>
  </si>
  <si>
    <t>2.3.7.a</t>
  </si>
  <si>
    <t>Hartimi i kurrikulës së rishikuar të trajnimit fillestar.</t>
  </si>
  <si>
    <t>2.3.7.b</t>
  </si>
  <si>
    <t>Zhvillimi i trajnimeve për nëpunësit në periudhë prove.</t>
  </si>
  <si>
    <t>Objektivi Specifik 2.4: Procedurat e Menaxhimit të Burimeve Njerëzore facilitohen nga sistemet e gjenerimit të të dhënave të sakta dhe përdorimi i plotë i teknologjisë për thjeshtimin e proceseve të punës në fushën e MBNJ.</t>
  </si>
  <si>
    <t>DAP, AKSHI, ASPA</t>
  </si>
  <si>
    <t>Masa
2.4.1</t>
  </si>
  <si>
    <t>2.4.1.a</t>
  </si>
  <si>
    <t>Implementimi i ndryshimeve në funksionalitet përfshirë ketu dhe korigjimet.</t>
  </si>
  <si>
    <t>Masa
2.4.2</t>
  </si>
  <si>
    <t>2.4.2.a</t>
  </si>
  <si>
    <t>Përfundimi i zhvillimeve dhe përmirësimeve teknike.</t>
  </si>
  <si>
    <t>DAP, MF</t>
  </si>
  <si>
    <t>2.4.2.b</t>
  </si>
  <si>
    <t>Implementimi në institucionet e qeverisjes qendrore.</t>
  </si>
  <si>
    <t>2.4.2.c</t>
  </si>
  <si>
    <t>Implementimi në sistemin arsimor.</t>
  </si>
  <si>
    <t>2.4.2.d</t>
  </si>
  <si>
    <t>Implementimi i pagave në sistemin shëndetësor.</t>
  </si>
  <si>
    <t>2.4.2.e</t>
  </si>
  <si>
    <t xml:space="preserve">Implementimi i pagave në pushtetin vendor. </t>
  </si>
  <si>
    <t>2.4.3</t>
  </si>
  <si>
    <t>2.4.3.a</t>
  </si>
  <si>
    <t>Përfundimi i zhvillimeve dhe përmirësimeve teknike së platformës së ndërveprimit.</t>
  </si>
  <si>
    <t>2.4.3.b</t>
  </si>
  <si>
    <t>Institucione publike përdorin platformën e ndërveprimit.</t>
  </si>
  <si>
    <t>Intitucionet e administratës publike</t>
  </si>
  <si>
    <t>2.4.4</t>
  </si>
  <si>
    <t>Përgatitja dhe zhvillimi i një pakete të plotë trajnimi për të gjitha modulet e HRMIS për drejtoritë e burimeve njerëzore në institucionet e administratës publike.</t>
  </si>
  <si>
    <t>2.4.4.a</t>
  </si>
  <si>
    <t>Përgatitja e paketës së plotë të trajnimit për burimet njerëzore.</t>
  </si>
  <si>
    <t>2.4.4.b</t>
  </si>
  <si>
    <t>Zhvillimi i trajnimeve.</t>
  </si>
  <si>
    <t>Programi buxhetor që kontribuon për qëllimin e politikës: Programi 01140, Agjencia Kombëtare e Shoqërisë së Informacionit (AKSHI)</t>
  </si>
  <si>
    <t>Kosto totale e Qëllimit të Politikës III</t>
  </si>
  <si>
    <t>Objektivi Specifik 3.1: Ri-inxhinierimi dhe optimizimi i shërbimeve publike elektronike, duke rritur aksesin për qytetarët dhe bizneset, si dhe efikasitetin përmes teknologjisë së avancuar dhe thjeshtimit të proceseve me fokus te përdoruesi.</t>
  </si>
  <si>
    <t>Masa
3.1.1</t>
  </si>
  <si>
    <t>3.1.1.a</t>
  </si>
  <si>
    <t>Përmirësimi i portalit e-Albania web dhe mobile me funksionalitete të reja dhe në përputhje me standardet e pranueshme të aksesueshmërisë.</t>
  </si>
  <si>
    <t>Masa
3.1.2</t>
  </si>
  <si>
    <t>3.1.2.a</t>
  </si>
  <si>
    <t>Riorganizimi i portalit e-Albania sipas modelit “life events”.</t>
  </si>
  <si>
    <t>3.1.2.b</t>
  </si>
  <si>
    <t xml:space="preserve">Mekanizmi i përshtypjeve dhe opinioneve të përdoruesit për shërbimet elektronike plotësisht funksional (përdorimi i teknologjive të reja për mbledhjen dhe analizimin automatik të përgjigjeve).    </t>
  </si>
  <si>
    <t>Masa
3.1.3</t>
  </si>
  <si>
    <t>3.1.3.a</t>
  </si>
  <si>
    <t>Rritje e numrit të të dhënave të shkëmbyera midis institucioneve publike dhe numrit të transaksioneve përmes Platformës së Ndërveprimit, në mënyrë që të ofrohen shërbime më të shpejta, më të përshtatura dhe, sipas rastit, më të personalizuara.</t>
  </si>
  <si>
    <t>Objektivi Specifik 3.2: Rritja e aftësive dhe gjithëpërfshirjes digjitale përmes zbatimit të masave që sigurojnë arritjen e kompetencave bazë digjitale për nxënësit, përmirësojnë aksesin dhe cilësinë e shërbimeve elektronike për qytetarët, dhe fuqizojnë mundësuesit teknologjikë në sektorin publik.</t>
  </si>
  <si>
    <t>Masa
3.2.1</t>
  </si>
  <si>
    <t xml:space="preserve">    3.2.1.a                                                                                                                                                                                                                                                                                                                                                                                                                                                                                                                                                             </t>
  </si>
  <si>
    <t>Masa
3.2.2</t>
  </si>
  <si>
    <t>3.2.2.a</t>
  </si>
  <si>
    <t>3.2.2.c</t>
  </si>
  <si>
    <t>Masa
3.2.3</t>
  </si>
  <si>
    <t>3.2.3.a</t>
  </si>
  <si>
    <t>Transpozimi i Direktivës (BE) 2016/2102 të Parlamentit Evropian dhe Këshillit të datës 26 tetor 2016, mbi aksesin në faqet e internetit dhe aplikacionet mobile të institucioneve publike.</t>
  </si>
  <si>
    <t>TM IV  2025</t>
  </si>
  <si>
    <t>3.2.3.b</t>
  </si>
  <si>
    <t>3.2.3.c</t>
  </si>
  <si>
    <t>Masa 
3.2.4</t>
  </si>
  <si>
    <t>3.2.4.a</t>
  </si>
  <si>
    <t>Implementimi i Platformës Qeveritare të Ndërveprimit 2.0 dhe site sekondare - Forcimi i mbrojtjes së të dhënave dhe ndërveprimit.</t>
  </si>
  <si>
    <t>Masa 
3.2.5</t>
  </si>
  <si>
    <t>3.2.5.a</t>
  </si>
  <si>
    <t>Përmirësimi dhe zgjerimi i Sistemit të Qendërzuar të Dokumenteve me Nënshkrim Elektronik (SQDNE) dhe Modulit të Administratës Publike - Rritje në % e shërbimeve elektronike të lidhura me sistemin e përmirësuar të monitorimit SQDNE.</t>
  </si>
  <si>
    <t>Kosto totale e Qëllimit të Politikës IV</t>
  </si>
  <si>
    <t>Objektivi Specifik 4.1: Zhvillimi i strukturave organizative të qarta dhe të përshtatshme për të përmbushur detyrat e administratës publike në mënyrë efektive dhe efikase.</t>
  </si>
  <si>
    <t>Masa
4.1.1</t>
  </si>
  <si>
    <r>
      <t>Rishikimi i ligjit nr. 90/2012 “</t>
    </r>
    <r>
      <rPr>
        <b/>
        <i/>
        <sz val="12"/>
        <rFont val="Times New Roman"/>
        <family val="1"/>
      </rPr>
      <t>Për organizimin dhe funksionimin e administratës shtetërore</t>
    </r>
    <r>
      <rPr>
        <b/>
        <sz val="12"/>
        <rFont val="Times New Roman"/>
        <family val="1"/>
      </rPr>
      <t>”, me qëllim përcaktimin e kritereve të qarta për secilën tipologji të institucioneve të varësisë.</t>
    </r>
  </si>
  <si>
    <t>4.1.1.a</t>
  </si>
  <si>
    <t>4.1.1.b</t>
  </si>
  <si>
    <t>4.1.1.c</t>
  </si>
  <si>
    <t>Masa
4.1.2</t>
  </si>
  <si>
    <r>
      <t>Plotësimi i kuadrit rregullator në zbatim të ligjit nr. 90/2012 “</t>
    </r>
    <r>
      <rPr>
        <b/>
        <i/>
        <sz val="12"/>
        <rFont val="Times New Roman"/>
        <family val="1"/>
      </rPr>
      <t>Për organizimin dhe funksionimin e administratës shtetërore</t>
    </r>
    <r>
      <rPr>
        <b/>
        <sz val="12"/>
        <rFont val="Times New Roman"/>
        <family val="1"/>
      </rPr>
      <t>”, të rishikuar.</t>
    </r>
  </si>
  <si>
    <t>4.1.2.a</t>
  </si>
  <si>
    <t>4.1.2.b</t>
  </si>
  <si>
    <t>Miratimi i draft akteve nga Këshilli i Ministrave.</t>
  </si>
  <si>
    <t>Objektivi Specifik 4.2 Krijimi i mekanizmave të qartë të brendshëm që garantojnë llogaridhënien e punonjësve dhe drejtuesve të administratës publike për performancën dhe vendimmarrjen e tyre.</t>
  </si>
  <si>
    <t>Masa
4.2.1</t>
  </si>
  <si>
    <r>
      <t>Krijimi dhe zbatimi i një kornize të qartë monitorimi dhe funksionimi të institucioneve të varësisë, përmes rishikimit të ligjit nr. 90/2012 “</t>
    </r>
    <r>
      <rPr>
        <b/>
        <i/>
        <sz val="12"/>
        <rFont val="Times New Roman"/>
        <family val="1"/>
      </rPr>
      <t>Për organizimin dhe funksionimin e administratës shtetërore</t>
    </r>
    <r>
      <rPr>
        <b/>
        <sz val="12"/>
        <rFont val="Times New Roman"/>
        <family val="1"/>
      </rPr>
      <t>”.</t>
    </r>
  </si>
  <si>
    <t>4.2.1.a</t>
  </si>
  <si>
    <t>Pilotimi i kornizës së llogaridhënies dhe caktimin e objektivave / indikatorëve në 5 sisteme ministrore.</t>
  </si>
  <si>
    <t>Ministritë e Linjës, Institucionet e Varësisë</t>
  </si>
  <si>
    <t>4.2.1.b</t>
  </si>
  <si>
    <t>Zbatimi i kornizës së llogaridhënies dhe caktimin e objektivave / indikatorëve në të gjitha sistemet ministrore.</t>
  </si>
  <si>
    <t>Masa
4.2.2</t>
  </si>
  <si>
    <t>Monitorimi i funksionimit të plotë dhe të rregullt të Sistemit të Qarkullimit të Dokumenteve me Nënshkrim Elektronik (SQNDE).</t>
  </si>
  <si>
    <t>4.2.2.a</t>
  </si>
  <si>
    <t>Monitorim i zbatimit të afateve dhe të përdorimit të SQDNE-së.</t>
  </si>
  <si>
    <t>4.2.2.b</t>
  </si>
  <si>
    <t>Trajtim i ankesave ose kërkesave të lidhura me veprimtarinë e administratës shtetërore dhe raportime mujore për performancën e institucioneve.</t>
  </si>
  <si>
    <t>Masa
4.2.3</t>
  </si>
  <si>
    <t>Garantimi i ofrimit të të njëjtave standarde cilësie në ofrimin e shërbimeve edhe në nivel vendor.</t>
  </si>
  <si>
    <t>4.2.3.a</t>
  </si>
  <si>
    <t>Nënshkrimi i marrëveshjeve me bashkitë për ndërveprimin e sistemeve elektronike dhe protokolleve për të siguruar të njëjtat standarte cilësie në ofrimin e shërbimeve edhe në nivel vendor.</t>
  </si>
  <si>
    <t>AKSHI, ADB</t>
  </si>
  <si>
    <t>4.2.3.b</t>
  </si>
  <si>
    <t>Trajtim i ankesave ose kërkesave të lidhura me veprimtarinë e administratës shtetërore dhe raportime mujore për performancën e institucioneve të nivelit vendor.</t>
  </si>
  <si>
    <t>Masa
4.2.4</t>
  </si>
  <si>
    <t>4.2.4.a</t>
  </si>
  <si>
    <t>65 akte të ndryshuara dhe harmonizuara me Kodin e Procedurave Administrative.</t>
  </si>
  <si>
    <t>Masa                                                                                                                                                                                                                                                                4.2.5</t>
  </si>
  <si>
    <r>
      <t>Rritja e efikasitetit në zbatimin e ligjit nr. 107/2021 “</t>
    </r>
    <r>
      <rPr>
        <b/>
        <i/>
        <sz val="12"/>
        <rFont val="Times New Roman"/>
        <family val="1"/>
      </rPr>
      <t>Për bashkëqeverisjen</t>
    </r>
    <r>
      <rPr>
        <b/>
        <sz val="12"/>
        <rFont val="Times New Roman"/>
        <family val="1"/>
      </rPr>
      <t xml:space="preserve">”. </t>
    </r>
  </si>
  <si>
    <t>4.2.5.a</t>
  </si>
  <si>
    <r>
      <t>Nënshkrimi i marrëveshjeve me bashkitë për trajtimin e ankesave të adresuara në platformën “</t>
    </r>
    <r>
      <rPr>
        <i/>
        <sz val="12"/>
        <rFont val="Times New Roman"/>
        <family val="1"/>
      </rPr>
      <t>Shqipëria që Duam</t>
    </r>
    <r>
      <rPr>
        <sz val="12"/>
        <rFont val="Times New Roman"/>
        <family val="1"/>
      </rPr>
      <t>”.</t>
    </r>
  </si>
  <si>
    <t>4.2.5.b</t>
  </si>
  <si>
    <r>
      <t>Fillimi i inspektimeve ne perputhje me Ligjin 107/2021 “</t>
    </r>
    <r>
      <rPr>
        <i/>
        <sz val="12"/>
        <rFont val="Times New Roman"/>
        <family val="1"/>
      </rPr>
      <t>Për bashkëqeverisjen</t>
    </r>
    <r>
      <rPr>
        <sz val="12"/>
        <rFont val="Times New Roman"/>
        <family val="1"/>
      </rPr>
      <t>".</t>
    </r>
  </si>
  <si>
    <t xml:space="preserve">Objektivi Specifik 4.3: Promovimi i një administrate të hapur dhe transparente që angazhon qytetarët dhe palët e tjera të interesuara në proceset e vendimmarrjes, duke rritur aksesin në informacion dhe duke përmirësuar dialogun ndërmjet administratës dhe publikut. </t>
  </si>
  <si>
    <t>4.3.1</t>
  </si>
  <si>
    <r>
      <t>Miratimi i legjislacionit dytësor në zbatim të ligjit nr. 119/2014 “P</t>
    </r>
    <r>
      <rPr>
        <b/>
        <i/>
        <sz val="12"/>
        <rFont val="Times New Roman"/>
        <family val="1"/>
      </rPr>
      <t>ër të drejtën e informimit</t>
    </r>
    <r>
      <rPr>
        <b/>
        <sz val="12"/>
        <rFont val="Times New Roman"/>
        <family val="1"/>
      </rPr>
      <t>”, i ndryshuar, dhe ligjit nr. 33/2022 “</t>
    </r>
    <r>
      <rPr>
        <b/>
        <i/>
        <sz val="12"/>
        <rFont val="Times New Roman"/>
        <family val="1"/>
      </rPr>
      <t>Për të dhënat e hapura dhe ripërdorimin e informacionit të sektorit publik</t>
    </r>
    <r>
      <rPr>
        <b/>
        <sz val="12"/>
        <rFont val="Times New Roman"/>
        <family val="1"/>
      </rPr>
      <t>”.</t>
    </r>
  </si>
  <si>
    <t>4.3.1.a</t>
  </si>
  <si>
    <r>
      <t xml:space="preserve">Miratimi i modelit me udhëzim të përbashkët të ministrit përgjegjës dhe Komisionerit për të Drejtën e Informimit dhe Mbrojtjen e të Dhënave Personale për </t>
    </r>
    <r>
      <rPr>
        <i/>
        <sz val="12"/>
        <rFont val="Times New Roman"/>
        <family val="1"/>
      </rPr>
      <t>Licencën Standarde të Ripërdorimit të Dokumenteve</t>
    </r>
    <r>
      <rPr>
        <sz val="12"/>
        <rFont val="Times New Roman"/>
        <family val="1"/>
      </rPr>
      <t>.</t>
    </r>
  </si>
  <si>
    <t xml:space="preserve"> MIE, MEKI, Këshilli i Ministrave</t>
  </si>
  <si>
    <t>TM  I 2025</t>
  </si>
  <si>
    <t>4.3.1.b</t>
  </si>
  <si>
    <t>Hartimi i 3 akteve nënligjore në zbatim të ligjit për të dhënat e hapura dhe ripërdorimin e informacionit të sektorit publik.</t>
  </si>
  <si>
    <t>Masa
4.3.2</t>
  </si>
  <si>
    <t>Forcimi i kapaciteteve të Zyrës së Komisionerit për të Drejtën e Informimit dhe Mbrojtjen e të Dhënave Personale, si dhe të institucioneve të administratës publike për zbatimin efikas të kuadrit ligjor për të drejtën e informimit, të dhënat e hapura dhe ripërdorimin e informacionit të sektorit publik nga institucionet kryesore.</t>
  </si>
  <si>
    <t>4.3.2.a</t>
  </si>
  <si>
    <t>Trajnime të dedikuara për punonjësit e Zyrës së Komisionerit si TOT për zbatimin efikas  të kuadrit ligjor për të drejtën e informimit, të dhënat e hapura dhe ripërdorimin e informacionit të sektorit publik nga institucionet kryesore.</t>
  </si>
  <si>
    <t>4.3.2.b</t>
  </si>
  <si>
    <t>4.3.2.c</t>
  </si>
  <si>
    <r>
      <t>Ndjekja e trajnimit të certifikuar “</t>
    </r>
    <r>
      <rPr>
        <i/>
        <sz val="12"/>
        <rFont val="Times New Roman"/>
        <family val="1"/>
      </rPr>
      <t>Për të drejtën e informimit, ripërdorimin e informacionit publik dhe të dhënat e hapura</t>
    </r>
    <r>
      <rPr>
        <sz val="12"/>
        <rFont val="Times New Roman"/>
        <family val="1"/>
      </rPr>
      <t xml:space="preserve">” nga Trupa e Nivelit të Lartë Drejtues, të zhvilluar nga ASPA dhe Komisioneri për të Drejtën e Informimit dhe Mbrojtjen e të Dhënave Personale. </t>
    </r>
  </si>
  <si>
    <t xml:space="preserve">KDIMDP </t>
  </si>
  <si>
    <t>4.3.2.d</t>
  </si>
  <si>
    <t>Masa 
4.3.3</t>
  </si>
  <si>
    <t>4.3.3.a</t>
  </si>
  <si>
    <t xml:space="preserve">Ngritja e Grupit Ndërinstitucional të Punës. </t>
  </si>
  <si>
    <t>4.3.3.b</t>
  </si>
  <si>
    <t xml:space="preserve">Konsultimi i variantit "beta" të Platformës me të gjitha institucionet dhe palët e treta. </t>
  </si>
  <si>
    <t>4.3.3.c</t>
  </si>
  <si>
    <t>Lançimi dhe garantimi i funksionalitetit të plotë të platformës për rritjen e transparencës proaktive për qytetarët.</t>
  </si>
  <si>
    <t>Masa 
4.3.4</t>
  </si>
  <si>
    <t>4.3.4.a</t>
  </si>
  <si>
    <t>Masa 
4.3.5</t>
  </si>
  <si>
    <t>4.3.5.a</t>
  </si>
  <si>
    <t>Objektivi Specifik 4.4: Fuqizimi i mbikëqyrjes së jashtme të administratës publike nga Kuvendi dhe institucionet e pavarura mbi zbatimin e politikave dhe detyrimeve nga ana e qeverisë.</t>
  </si>
  <si>
    <t>Kuvendi, Avokati i Popullit</t>
  </si>
  <si>
    <t>4.4.1</t>
  </si>
  <si>
    <t>Kuvendi</t>
  </si>
  <si>
    <t>4.4.1.a</t>
  </si>
  <si>
    <t>Platforma Ndërinstitucionale virtuale e përmirësuar.</t>
  </si>
  <si>
    <t>4.4.1.b</t>
  </si>
  <si>
    <t>Monitorimi dhe raportimi mbi nivelin e zbatimit të rekomandimeve të organeve të pavarura.</t>
  </si>
  <si>
    <t>4.4.1.c</t>
  </si>
  <si>
    <t>Angazhimi i komisioneve dhe Nënkomisionit Parlamentar për Auditimin e Sektorit Publik për shqyrtimin e një numri sa më të lartë të raporteve të veçanta të institucioneve të pavarura, në të cilat rekomandimet e lëna rezultojnë të pazbatuara.</t>
  </si>
  <si>
    <t>Masa 
4.4.2</t>
  </si>
  <si>
    <t>4.4.2.a</t>
  </si>
  <si>
    <t>Trajnimi i nëpunësve të Kuvendit për zbatimin e metodologjisë së kontrollit post-legjislativ.</t>
  </si>
  <si>
    <t>4.4.2.b</t>
  </si>
  <si>
    <t xml:space="preserve">Masa 
4.4.3 </t>
  </si>
  <si>
    <t>Thellimi proaktiv i mbikëqyrjes së angazhimeve të autoriteteve publike të ndërmarra në kuadër të procesit të anëtarësimit nga Kuvendi i Republikës së Shqipërisë.</t>
  </si>
  <si>
    <t>4.4.3.a</t>
  </si>
  <si>
    <t>Përdorimi periodik nga Kuvendi i instrumentave të parashikuara nga kuadri kushtetues dhe ligjor për mbikëqyrjen e institucioneve në varësi të Qeverisë.</t>
  </si>
  <si>
    <t>4.4.3.b</t>
  </si>
  <si>
    <t>Përgatitja e raporteve monitoruese mbi plotësimin e detyrimeve të anëtarësimit.</t>
  </si>
  <si>
    <t>Masa 
4.4.4</t>
  </si>
  <si>
    <t>Ministri i Shtetit për Marrëdhëniet me Parlamentin</t>
  </si>
  <si>
    <t>4.4.4.a</t>
  </si>
  <si>
    <r>
      <t>Përgatitja e ndryshimeve ligjore përmes rishikimit të ligjit nr. 8454/1999 “</t>
    </r>
    <r>
      <rPr>
        <i/>
        <sz val="12"/>
        <color theme="1"/>
        <rFont val="Times New Roman"/>
        <family val="1"/>
      </rPr>
      <t>Për Avokatin e Popullit</t>
    </r>
    <r>
      <rPr>
        <sz val="12"/>
        <color theme="1"/>
        <rFont val="Times New Roman"/>
        <family val="1"/>
      </rPr>
      <t>”.</t>
    </r>
  </si>
  <si>
    <t>4.4.4.b</t>
  </si>
  <si>
    <t>Miratimi i ndryshimeve ligjore.</t>
  </si>
  <si>
    <t>4.4.4.c</t>
  </si>
  <si>
    <t>Publikimi i raportit vjetor të Avokatit të Popullit në zbatim të kuadrit ligjor të rishikuar.</t>
  </si>
  <si>
    <t>Avokati i Popullit</t>
  </si>
  <si>
    <t>TOTALI (Qëllimi I + Qëllimi II + Qëllimi III + Qëllimi IV + Qëllimi V)</t>
  </si>
  <si>
    <t xml:space="preserve">Objektivi Specifik 1.2: Zbatimi i një procesi të mirëkoordinuar dhe gjithëpërfshirës për integrimin evropian, duke fuqizuar kapacitetet e strukturave negociuese për të përballuar me sukses kërkesat e procesit.  </t>
  </si>
  <si>
    <t xml:space="preserve">Përgatitja dhe zbatimi i programit për forcimin e kapaciteteve dhe aftësive për integrimin evropian.   </t>
  </si>
  <si>
    <t xml:space="preserve">Objektivi Specifik 1.3: Hartimi i politikave mbështetur në të dhëna dhe vlerësim cilësor të ndikimit rregullator, përgjatë një procesi mirëplanifikimi ligjor dhe konsultimi gjithëpërfshirës publik, që garanton përputhje me acquis-në dhe praktikat e mira ndërkombëtare.  </t>
  </si>
  <si>
    <t xml:space="preserve">IV. Qëllimi i Politikës 4: Organizimi, llogaridhënia dhe mbikëqyrja </t>
  </si>
  <si>
    <t xml:space="preserve">Kosto indikative/2025
(në lekë)
</t>
  </si>
  <si>
    <t xml:space="preserve">Kosto indikative/2026
(në lekë)
</t>
  </si>
  <si>
    <t xml:space="preserve">Kosto indikative/2027
(në lekë)
</t>
  </si>
  <si>
    <t>Kosto indikative totale
(në lekë)</t>
  </si>
  <si>
    <t xml:space="preserve">Referenca e rezultatit me produktet e programit buxhetor                       </t>
  </si>
  <si>
    <t>98704AO</t>
  </si>
  <si>
    <t>Financim i BE, Projekt me nr. 2024/462-021 “EUIS”.</t>
  </si>
  <si>
    <t>98706AH</t>
  </si>
  <si>
    <t>98706AE</t>
  </si>
  <si>
    <t>98706AB</t>
  </si>
  <si>
    <t>98703AB</t>
  </si>
  <si>
    <t>987034C</t>
  </si>
  <si>
    <t>98703AC</t>
  </si>
  <si>
    <t>98703AB, AKSHI; 98703AC, ADB</t>
  </si>
  <si>
    <t>98901AA</t>
  </si>
  <si>
    <t>90202AA</t>
  </si>
  <si>
    <t>96601AA</t>
  </si>
  <si>
    <t xml:space="preserve">Kosto totale e Qëllimit të Politikës V </t>
  </si>
  <si>
    <t xml:space="preserve">Nr. </t>
  </si>
  <si>
    <t xml:space="preserve">Objektivi specifik 5.1: Përmirësimi i performancës mjedisore të institucioneve publike në përputhje me standardet e Skemës së Eko-Menaxhimit dhe Auditimit (SEMA). </t>
  </si>
  <si>
    <t>MTM, MIE, AEE</t>
  </si>
  <si>
    <t xml:space="preserve">Të gjitha institucionet e administratës publike </t>
  </si>
  <si>
    <t>Masa 5.1.1</t>
  </si>
  <si>
    <t>Plotësimi i kuadrit ligjor dhe krijimi i kushteve për zbatimin e skemës se Ekomenaxhimit dhe Auditimit (SEMA).</t>
  </si>
  <si>
    <t>MTM</t>
  </si>
  <si>
    <t xml:space="preserve">Të gjitha institucionet </t>
  </si>
  <si>
    <t>5.1.1.a</t>
  </si>
  <si>
    <t xml:space="preserve">MTM </t>
  </si>
  <si>
    <t>5.1.1.b</t>
  </si>
  <si>
    <t>5.1.1.c</t>
  </si>
  <si>
    <t>Hartimi i Udhezimit të Përbashkët mes Ministrit përgjegjës për Mjedisin dhe Ministrit përgjegjës për Financat “Për përcaktimin e vlerave të tarifave të aplikimit për regjistrim dhe për rinovimin e regjistrimit”.</t>
  </si>
  <si>
    <t>TI II 2027</t>
  </si>
  <si>
    <t>Masa 5.1.2</t>
  </si>
  <si>
    <t xml:space="preserve">Përdorimi efiçent i burimeve natyrore në institucionet e administratës publike. </t>
  </si>
  <si>
    <t>MIE</t>
  </si>
  <si>
    <t>5.1.2.a</t>
  </si>
  <si>
    <t xml:space="preserve">Reduktimi i konsumit energjetik dhe ujit nga institucionet publike. </t>
  </si>
  <si>
    <t>MIE/AEE</t>
  </si>
  <si>
    <t>5.1.2.b</t>
  </si>
  <si>
    <t>Raportimi i të dhënave mbi konsumin e burimeve natyrore nga institucionet publike.</t>
  </si>
  <si>
    <t>Masa 5.1.3</t>
  </si>
  <si>
    <t>Përmirësimi i vazhdueshëm i performancës mjedisore të institucioneve publike në përputhje me standardet e Skemës së Eko-Menaxhimit dhe Auditimit (EMAS).</t>
  </si>
  <si>
    <t>5.1.3.a</t>
  </si>
  <si>
    <t>5.1.3.b</t>
  </si>
  <si>
    <t>5.1.3.c</t>
  </si>
  <si>
    <t>5.1.3.d</t>
  </si>
  <si>
    <t>5.1.3.e</t>
  </si>
  <si>
    <t>5.1.3.f</t>
  </si>
  <si>
    <t>Masa 5.1.4</t>
  </si>
  <si>
    <t>5.1.4.a</t>
  </si>
  <si>
    <t>5.1.4.b</t>
  </si>
  <si>
    <t>5.1.4.c</t>
  </si>
  <si>
    <t>5.1.4.d</t>
  </si>
  <si>
    <t xml:space="preserve">Të gjitha insticionet e administratës publike </t>
  </si>
  <si>
    <t>Masa 5.2.1</t>
  </si>
  <si>
    <t>Rritja e angazhimit komunitar për zbatimin e politikave të gjelbra në administratën publike.</t>
  </si>
  <si>
    <t>5.2.1.a</t>
  </si>
  <si>
    <t>Organizimi i aktiviteteve të dedikuara mes sektorëve për ndarjen e njohurive dhe praktikave më të mira të administratës së gjelbër.</t>
  </si>
  <si>
    <t>MAPA, DAP</t>
  </si>
  <si>
    <t>TM II 2028</t>
  </si>
  <si>
    <t>5.2.1.b</t>
  </si>
  <si>
    <t xml:space="preserve">Mbajtja e fushatave të dedikuara të ndërgjegjësimit për publikun mbi rëndësinë e administratës së gjelbër. </t>
  </si>
  <si>
    <t>5.2.1.c</t>
  </si>
  <si>
    <t xml:space="preserve">Hartimi i kurrikulave/manualeve/udhëzuesve në zbatim të politikave të gjelbra për administratën publike. </t>
  </si>
  <si>
    <t>5.2.1.d</t>
  </si>
  <si>
    <t xml:space="preserve">Masa 5.2.2 </t>
  </si>
  <si>
    <t>Rritja e bashkëpunimit me administratat në rajon dhe Bashkimin Evropian për ndarjen e praktikave dhe përmirësimin e proceseve të gjelbra administrative.</t>
  </si>
  <si>
    <t>MAPA, DAP, ASPA</t>
  </si>
  <si>
    <t>5.2.2.a</t>
  </si>
  <si>
    <t>MAPA, DAP,  ASPA</t>
  </si>
  <si>
    <t>5.2.2.b</t>
  </si>
  <si>
    <t>Masa 5.3.1</t>
  </si>
  <si>
    <t>Integrimi i aftësive të gjelbra në trajnimet dhe rekrutimin në administratën publike.</t>
  </si>
  <si>
    <t>5.3.1.a</t>
  </si>
  <si>
    <t>5.3.1.b</t>
  </si>
  <si>
    <t>Masa 5.3.2</t>
  </si>
  <si>
    <t xml:space="preserve">Fuqizimi i lidershipit të mesëm dhe të lartë për tranzicionin ekologjik. </t>
  </si>
  <si>
    <t>5.3.2.a</t>
  </si>
  <si>
    <t>5.3.2.b</t>
  </si>
  <si>
    <t>APP, MIE , MTM, ASPA</t>
  </si>
  <si>
    <t>Masa 5.4.1</t>
  </si>
  <si>
    <t>APP, ASPA, MIE</t>
  </si>
  <si>
    <t>5.4.1.a</t>
  </si>
  <si>
    <t>Përfshirja në Raportin Vjetor të APP të informacionit lidhur me zbatimin e  kritereve mjedisore/eficencën e energjisë në procedurat e prokurimit publik.</t>
  </si>
  <si>
    <t>APP</t>
  </si>
  <si>
    <t>MTM, DAP</t>
  </si>
  <si>
    <t>5.4.1.b</t>
  </si>
  <si>
    <t>APP, MIE, MTM</t>
  </si>
  <si>
    <t>5.4.1.c</t>
  </si>
  <si>
    <t>Miratimi i kuadrit nënligjor për etiketimin e produkteve me ndikim në energji.</t>
  </si>
  <si>
    <t xml:space="preserve">Masa 5.4.2 </t>
  </si>
  <si>
    <t>Nxitja e përdorimit qarkullues të materialeve në veprimtarinë e sektorit publik.</t>
  </si>
  <si>
    <t>MTM, ASPA</t>
  </si>
  <si>
    <t>5.4.2.a</t>
  </si>
  <si>
    <t>MIE, Donatorë</t>
  </si>
  <si>
    <t>Kryerja e aktiviteteve ndërgjegjësuese mbi përdorimin qarkullues të materialeve në veprimtarinë e sektorit publik.</t>
  </si>
  <si>
    <t>AKEM</t>
  </si>
  <si>
    <t>Hartimi i kurrikulave/udhëzuesve/manuale/materiale dhe zhvillimi i trajnimeve.</t>
  </si>
  <si>
    <t>MTM, AKEM</t>
  </si>
  <si>
    <t xml:space="preserve">98703AB </t>
  </si>
  <si>
    <t xml:space="preserve">90301AA </t>
  </si>
  <si>
    <t>90301AA /98706AH</t>
  </si>
  <si>
    <t>91402AA</t>
  </si>
  <si>
    <t>90301AA</t>
  </si>
  <si>
    <t>92601AA/91001AA</t>
  </si>
  <si>
    <t>90601AA</t>
  </si>
  <si>
    <t>98706AC</t>
  </si>
  <si>
    <t>98702AA</t>
  </si>
  <si>
    <t>PLANI I VEPRIMIT 2025-2027, NË ZBATIM TË STRATEGJISË NDËRSEKTORIALE TË REFORMËS NË ADMINISTRATËN PUBLIKE  2025-2030</t>
  </si>
  <si>
    <r>
      <t>Programi buxhetor që kontribuon për qëllimin e politikës: Programi 01150, Agjencia Shtetërore e Programimit Strategjik dhe Koordinimit të Ndihmës; Progra</t>
    </r>
    <r>
      <rPr>
        <b/>
        <sz val="12"/>
        <rFont val="Times New Roman"/>
        <family val="1"/>
      </rPr>
      <t>mi 01110,</t>
    </r>
    <r>
      <rPr>
        <b/>
        <sz val="12"/>
        <color rgb="FF000000"/>
        <rFont val="Times New Roman"/>
        <family val="1"/>
      </rPr>
      <t xml:space="preserve"> Kryeministria; Programi 01330, ASPA; Program</t>
    </r>
    <r>
      <rPr>
        <b/>
        <sz val="12"/>
        <rFont val="Times New Roman"/>
        <family val="1"/>
      </rPr>
      <t>i 01120</t>
    </r>
    <r>
      <rPr>
        <b/>
        <sz val="12"/>
        <color rgb="FF000000"/>
        <rFont val="Times New Roman"/>
        <family val="1"/>
      </rPr>
      <t>, Kuvendi; Programi 01120, Ministria e Drejtësisë.</t>
    </r>
  </si>
  <si>
    <r>
      <t xml:space="preserve">Programi buxhetor që kontribuon për qëllimin e politikës: Programi </t>
    </r>
    <r>
      <rPr>
        <b/>
        <sz val="12"/>
        <rFont val="Times New Roman"/>
        <family val="1"/>
      </rPr>
      <t xml:space="preserve">01110, Kryeministria, </t>
    </r>
    <r>
      <rPr>
        <b/>
        <sz val="12"/>
        <color theme="1"/>
        <rFont val="Times New Roman"/>
        <family val="1"/>
      </rPr>
      <t>MAPA;  Programi 01330, Departamenti i Administratës Publike Programi 01330 dhe ASPA;  Programi 01330; Programi 01140, Agjencia Kombëtare e Shoqërisë së Informacionit.</t>
    </r>
  </si>
  <si>
    <t>Qëllimi Politik V: Administrata e gjelbër</t>
  </si>
  <si>
    <t>Qëllimi Politik I: Zhvillimi dhe koordinimi i politikave</t>
  </si>
  <si>
    <t xml:space="preserve">Qëllimi Politik II: Shërbimi civil dhe menaxhimi i burimeve njerëzore </t>
  </si>
  <si>
    <t>Qëllimi Politik III: Ofrimi i shërbimeve dhe digjitalizimi</t>
  </si>
  <si>
    <t>I. Qëllimi I Politikës 1: Zhvillimi dhe koordinimi i politikave</t>
  </si>
  <si>
    <t>Garantimi i shpërndarjes efektive të burimeve dhe vendimmarrjeve strategjike, në përputhje të plotë me zhvillimet shoqërore.</t>
  </si>
  <si>
    <t xml:space="preserve">Rishikimi dhe forcimi i efektivitetit të Sistemit aktual të Planifikimit të Integruar (sistemit IT në mbështetje të tij)  dhe hartimi i propozimeve për përmirësim. </t>
  </si>
  <si>
    <t xml:space="preserve">Hartimi, miratimi, rishikimi periodik i Dokumentit të Politikave Prioritare (DPP)  dhe Listës Unike të Projekteve me Rëndësi Kombëtare. </t>
  </si>
  <si>
    <t>Zhvillimi i trajnimeve mbi bazën e kurrikulës specifike për trajnimin e juristëve që merren me përafrimin e legjislacionit.</t>
  </si>
  <si>
    <t>Zhvillimi i trajnimeve mbi bazën e kurrikulës në nivel të avancuar për strukturat e Administratës Publike që do të jenë përgjegjëse për  procesin e përafrimit të legjislacionit.</t>
  </si>
  <si>
    <t>Kryerja e analizës së kontekstit aktual dhe përgatitja e rekomandimeve për zbatimin e procesit të konsultimit për aktet e legjislacionit dytësor me interes të lartë publik, sipas përcaktimeve të ligjit nr. 146/2014.</t>
  </si>
  <si>
    <t>Kryerja e analizës mbi zbatimin e procesit dhe përgatitja e rekomandimeve për përmirësimin e mëtejshëm të kuadrit ligjor dhe nënligjor të konsultimit publik.</t>
  </si>
  <si>
    <t>Organizimi i seancave trajnuese për zbatimin e procesit të konsultimit publik mbi aktet e legjislacionit dytësor me interes të lartë publik.</t>
  </si>
  <si>
    <t>Aplikimi i një sistemi njoftimi automatik për të informuar qytetarët dhe grupet e interesit për nismat e reja që publikohen për konsultim publik.</t>
  </si>
  <si>
    <t xml:space="preserve">Aplikimi i një sistemi njoftimi paraprak për të informuar qytetarët dhe grupet e interesit për nismat e reja që do të publikohen për konsultim publik. </t>
  </si>
  <si>
    <t>Hartimi i një kurrikule trajnimi gjithëpërfshirëse për nëpunësit civil mbi RIA ex-post.</t>
  </si>
  <si>
    <t>Mundësimi i kërkimit të akteve ligjore në faqen e QBZ sipas datës së hyrjes së tyre në fuqi.</t>
  </si>
  <si>
    <t xml:space="preserve">II. Qëllimi i Politikës 2: Shërbimi civil dhe menaxhimi i burimeve njerëzore </t>
  </si>
  <si>
    <t>Miratimi i draftit nga Këshilli i Ministrave (dërgimi në Kuvend).</t>
  </si>
  <si>
    <t>Publikimi i vendeve vakante sipas modelit të miratuar.</t>
  </si>
  <si>
    <t xml:space="preserve">Hartimi i një pakete gjithëpërfshirëse trajnimi për anglishten ligjore sektoriale të lidhur  me procesin e integrimit evropian - i finalizuar dhe i kryer nga të gjithë nëpunësit minimalisht njëherë.  </t>
  </si>
  <si>
    <t xml:space="preserve">Dizenjimi i një pakete trajnimi për zhvillimin e lidershipit për nivelin e mesëm dhe të lartë drejtues. </t>
  </si>
  <si>
    <t>III. Qëllimi i Politikës 3: Ofrimi i shërbimeve dhe digjitalizimi</t>
  </si>
  <si>
    <t>Bashkitë e përfshira</t>
  </si>
  <si>
    <t>90202AA, Kuvendi;
96601AA, Avokati i Popullit</t>
  </si>
  <si>
    <t>Kryeja nga ana e institucioneve te administratës publike të një analize mjedisore të të gjitha aspekteve mjedisore të organizatës, në përputhje me SEMA.</t>
  </si>
  <si>
    <t>Kryeja nga ana e institucioneve të administratës publike të një auditimi të brendshëm në përputhje me kërkesat e SEMA.</t>
  </si>
  <si>
    <t>Përgatitja nga ana e institucioneve të administratës publike të deklaratave mjedisore në përputhje me kërkesat e përcaktuara në aktet ligjore në fuqi në fushën e SEMA.</t>
  </si>
  <si>
    <t>Përgatitja nga ana e institucioneve të administratës publike të deklaratave mjedisore në përputhje me kërkesat e përcaktuara në aktet ligjore në fuqi në fushën e SEMA, të nënshkruar nga verifikuesit mjedisor.</t>
  </si>
  <si>
    <t>Aplikimi nga ana e institucioneve të administratës publike për regjistrim në SEMA, në përputhje me përcaktimet ligjore në fuqi për këtë fushë.</t>
  </si>
  <si>
    <t>Regjistrimi në SEMA i institucioneve të administratës publike që plotësojnë kërkesat ligjore dhe aplikojnë për regjistrim dhe pajisje me logo.</t>
  </si>
  <si>
    <t>Krijimi i sistemeve dhe instrumenteve për monitorimin e performancës energjetike në institucionet publike.</t>
  </si>
  <si>
    <t>Kryerja e auditimeve energjetike në institucionet publike.</t>
  </si>
  <si>
    <t>Vlerësimi i performancës energjetike në institucionet publike nëpërmjet gjenerimit të Certifikatës së Performancës Energjetike dhe vendosja e saj në një vend të dukshëm për publikun.</t>
  </si>
  <si>
    <t>Hartimi i Librezës së Rinovimit të Ndërtesës.</t>
  </si>
  <si>
    <t>Objektivi specifik 5.2: Forcimi i partneritetit ndërsektorial për zbatimin e nismave të gjelbra në administratën publike.</t>
  </si>
  <si>
    <t>Vlerësimi i sistemeve teknike në ndërtesa me qëllim rritjen e performancës së tyre energjetike.</t>
  </si>
  <si>
    <t>Organizimi i shkëmbimeve me administratat homologe në rajon dhe në vendet e BE-së mbi praktikat e gjelbra në sektorin publik.</t>
  </si>
  <si>
    <t>Objektivi Specifik 5.3: Transformimi i kapitalit njerëzor të sektorit publik për tranzicionin ekologjik.</t>
  </si>
  <si>
    <t>Organizimi i trajnimeve të dedikuara të punonjësve të administratës publike mbi tranzicionin ekologjik.</t>
  </si>
  <si>
    <t>Integrimi i kompetencave mjedisore në përshkrimet e punës.</t>
  </si>
  <si>
    <t>Hartimi i Programit të Lidershipit për Qëndrueshmërinë.</t>
  </si>
  <si>
    <t>Organizimi i trajnimeve të dedikuara të drejtuesve të mesëm dhe të lartë për tranzicionin ekologjik.</t>
  </si>
  <si>
    <t>Objektivi Specifik 5.4:  Përshpejtimi i prokurimit të gjelbër publik dhe zbatimi i parimeve të ekonomisë qarkulluese.</t>
  </si>
  <si>
    <t>Integrimi i kritereve mjedisore në mënyrë të qendrueshme në prokurimet publike.</t>
  </si>
  <si>
    <t>Rritja e kapaciteteve institucionale nëpërmjet organizimit të seancave të trajnimit, workshop-e, seminare etj., për prokurimet e gjelbra.</t>
  </si>
  <si>
    <t>1.1.4.a</t>
  </si>
  <si>
    <t>5.4.2.b</t>
  </si>
  <si>
    <t>5.4.2.c</t>
  </si>
  <si>
    <t xml:space="preserve"> Ministritë e Linjës, ASPA, AKSHI</t>
  </si>
  <si>
    <t>Kryeministria, QBZ, SASPAC</t>
  </si>
  <si>
    <t>Ministrite e Linjës, Institucionet publike, AKSHI</t>
  </si>
  <si>
    <t>DAP, APP, Ministritë e Linjës, AKEM, Donatorë</t>
  </si>
  <si>
    <t>Hartimi i një udhërrëfyesi për “Zyrat e Gjelbërta”.</t>
  </si>
  <si>
    <r>
      <t>Hartimi dhe miratimi i ndryshimeve në VKM nr. 138, datë 12.3.2014 “</t>
    </r>
    <r>
      <rPr>
        <i/>
        <sz val="12"/>
        <rFont val="Times New Roman"/>
        <family val="1"/>
      </rPr>
      <t xml:space="preserve">Për rregullat e organizimit e të funksionimit të Shkollës Shqiptare të Administratës Publike dhe trajnimin e nëpunësve civilë”, </t>
    </r>
    <r>
      <rPr>
        <sz val="12"/>
        <rFont val="Times New Roman"/>
        <family val="1"/>
      </rPr>
      <t>i ndryshuar.</t>
    </r>
  </si>
  <si>
    <t xml:space="preserve">92604AA </t>
  </si>
  <si>
    <t>Kryeministria, Ministritë e Linjës, QBZ, SASPAC</t>
  </si>
  <si>
    <t>Kryeministria, Ministritë e Linjës, ASPA, AKSHI, Institucionet Publike</t>
  </si>
  <si>
    <t>DAP, Këshilli i Ministrave, ASPA</t>
  </si>
  <si>
    <t xml:space="preserve">DAP, Këshilli i Ministrave, ASPA, MAPA  </t>
  </si>
  <si>
    <t>ASPA, DAP, Institucionet e Administratës Publike</t>
  </si>
  <si>
    <t xml:space="preserve">ASPA, Ministritë e Linjës, DAP, MAPA, Institucionet e Administratës Publike </t>
  </si>
  <si>
    <t>DAP, SASPAC, 
Ministritë e Linjës, Ministri i Shtetit për Pushtetin Vendor, AMVV, AMSHC, OSHC</t>
  </si>
  <si>
    <t>MF, MAS, MSHMS, MSHPV, ASPA, DAP, Intitucionet e administratës publike</t>
  </si>
  <si>
    <t>DAP, MF, MAS, MSHMS, MSHPV</t>
  </si>
  <si>
    <t>DAP, Intitucionet e administratës publike</t>
  </si>
  <si>
    <t>Institucionet e Administratës Shtetërore, Njësitë e Qeverisjes Vendore (bashkitë), Partnerët</t>
  </si>
  <si>
    <t>Institucionet e Administratës Shtetërore dhe Njësitë e Qeverisjes Vendore (bashkitë)</t>
  </si>
  <si>
    <t>Ministritë e Linjës, Institucionet e Varësisë, Institucionet e Administratës Shtetërore, Njësitë e Qeverisjes Vendore (bashkitë),  Këshilli i Ministrave, Partnerët</t>
  </si>
  <si>
    <t>MIE, MEKI, Këshilli i Ministrave, KDIMDP</t>
  </si>
  <si>
    <t xml:space="preserve">ASPA, Të gjitha institucionet </t>
  </si>
  <si>
    <t>KDIMDP, AKSHI, Të gjitha institucionet</t>
  </si>
  <si>
    <t>KMIMDP, AKSHI, Të gjitha institucionet</t>
  </si>
  <si>
    <t xml:space="preserve">MIE, MEKI, Këshilli i Ministrave, AKSHI, KDIMDP, ASPA, OSHC, Të gjitha institucionet  </t>
  </si>
  <si>
    <t xml:space="preserve">MSHMP, Institucionet e pavarura, Ministritë e linjës, Institucionet ekzekutive, Westminster Foundation for Democracy (WFD) </t>
  </si>
  <si>
    <t>MSHMP,
Ministritë e linjës, Institucionet ekzekutive, WFD</t>
  </si>
  <si>
    <t xml:space="preserve">MSHMP, Institucionet e pavarura, Ministritë e linjës, Institucionet ekzekutive </t>
  </si>
  <si>
    <t>MSHMP, Institucionet e pavarura</t>
  </si>
  <si>
    <t>MSHMP, Kuvendi, Institucionet e pavarura, Ministritë e linjës, Institucionet ekzekutive, Westminster Foundation for Democracy (WFD)</t>
  </si>
  <si>
    <t>Komisioneri për të Drejtën e Informimit dhe Mbrojtjen e të Dhënave Personale (KDIMDP), Minisritë e linjës</t>
  </si>
  <si>
    <t xml:space="preserve">KDIMDP, Minisritë e linjës, MAPA </t>
  </si>
  <si>
    <t>Ministritë e linjës sipas fushës së përgjegjësisë</t>
  </si>
  <si>
    <t>Programi buxhetor që kontribuon për qëllimin e politikës: Programi 01120, Kuvendi; Programi 01110, MAPA; Programi 1110, KDIMDP; Programi 01330, DAP dhe ASPA; Programi 01150, ADB; Programi 01140, AKSHI; Programi 01110, Këshilli i Ministrave; Programi 03320, Avokati i Popullit.</t>
  </si>
  <si>
    <t>Programi buxhetor që kontribuon për qëllimin e politikës: Programi 01330, Departamenti i Administratës Publike dhe ASPA; Programi 05320, Mbrojtja e Mjedisit; Programi 01110 dhe Programi 04320, Ministria e Infrastrukturës dhe Energjisë; Programi 0110, Ministria e Financave; Programi 01130, Agjencia e Prokurimit Publik; Programi 01110, KM; Programi 01110, MAPA.</t>
  </si>
  <si>
    <t>DAP, APP, Ministritë e Linjës</t>
  </si>
  <si>
    <t>MTM, MIE, Agjencia Kombëtare e Ekonomisë Qarkulluese (AKEM), MIE, Donatorë</t>
  </si>
  <si>
    <t>N/a</t>
  </si>
  <si>
    <t>DAP, ADB, AKSHI, Ministritë e Linjës</t>
  </si>
  <si>
    <t xml:space="preserve">Këshilli i Ministrave, Institucionet e përfshira </t>
  </si>
  <si>
    <t>Institucionet e përfshira, Këshilli i Ministrave</t>
  </si>
  <si>
    <r>
      <t xml:space="preserve">Ri-inxhinierimi i portalit e-Albania bazuar në aksesueshmërinë dhe përvojën e përdoruesit (UX). </t>
    </r>
    <r>
      <rPr>
        <i/>
        <sz val="12"/>
        <rFont val="Times New Roman"/>
        <family val="1"/>
      </rPr>
      <t>(Masat 3.1.1 dhe 3.1.2 jane pjesë e të njëjtit projekt, dhe përbëjnë një vlerë, e cila në total është:  1,653,333,334,80 leke.)</t>
    </r>
  </si>
  <si>
    <r>
      <t xml:space="preserve">Riorganizimi i shërbimeve elektronike me standarde të larta, të personalizuara dhe të bazuara në ngjarje proaktive. 
</t>
    </r>
    <r>
      <rPr>
        <i/>
        <sz val="12"/>
        <rFont val="Times New Roman"/>
        <family val="1"/>
      </rPr>
      <t>(Masat 3.1.1 dhe 3.1.2 janë pjesë e të njëjtit projekt, dhe përbëjnë një vlerë, e cila në total është:  1,653,333,334,80 leke.)</t>
    </r>
  </si>
  <si>
    <r>
      <t xml:space="preserve">Përditësimi i infrastrukturës bazë të shërbimeve elektronike dhe Platformës Qeveritare të Ndërveprimit (GG). 
</t>
    </r>
    <r>
      <rPr>
        <i/>
        <sz val="12"/>
        <rFont val="Times New Roman"/>
        <family val="1"/>
      </rPr>
      <t>(vlera totale e projektit prej 909,599,998.80 leke)</t>
    </r>
  </si>
  <si>
    <r>
      <t xml:space="preserve">Implementimi i laboratorëve "SMART" në të gjithë vendin. 
</t>
    </r>
    <r>
      <rPr>
        <i/>
        <sz val="12"/>
        <rFont val="Times New Roman"/>
        <family val="1"/>
      </rPr>
      <t>(vlera totale e projektit prej 3,966,968,300 lekë)</t>
    </r>
  </si>
  <si>
    <r>
      <t xml:space="preserve">Ngritja e platformës së asistentit virtual dhe sistemit helpdesk. 
</t>
    </r>
    <r>
      <rPr>
        <i/>
        <sz val="12"/>
        <rFont val="Times New Roman"/>
        <family val="1"/>
      </rPr>
      <t>(Ky aktivitet është pjesë e kostos së marrëveshjes qeveritare me Microsoft-in dhe nuk mund të llogaritet.)</t>
    </r>
    <r>
      <rPr>
        <sz val="12"/>
        <rFont val="Times New Roman"/>
        <family val="1"/>
      </rPr>
      <t xml:space="preserve"> </t>
    </r>
  </si>
  <si>
    <r>
      <t xml:space="preserve">Upgrade i Portalit e-Albania në përputhje me Standardet Ndërkombëtare për aksesueshmërinë e përmbajtjes së web-it (WCAG 2.1/web Content Accessibility Guidelines).
</t>
    </r>
    <r>
      <rPr>
        <i/>
        <sz val="12"/>
        <rFont val="Times New Roman"/>
        <family val="1"/>
      </rPr>
      <t>(kosto tek masa 3.1.1)</t>
    </r>
  </si>
  <si>
    <r>
      <t xml:space="preserve">Përmirësimi i shërbimit dhe aksesit ndaj qytetarëve, arkitektura e modernizuar e shërbimit ndaj qytetarëve për ta bërë më të lehtë aksesin e shërbimeve dhe asistencës dixhitale, duke përfshirë grupet e synuara vulnerabël.
</t>
    </r>
    <r>
      <rPr>
        <i/>
        <sz val="12"/>
        <rFont val="Times New Roman"/>
        <family val="1"/>
      </rPr>
      <t>(kosto tek masa 3.1.1)</t>
    </r>
  </si>
  <si>
    <r>
      <t xml:space="preserve">Përmirësimi i mundësuesve parësorë të GovTech-ut: Institucionet publike.
</t>
    </r>
    <r>
      <rPr>
        <i/>
        <sz val="12"/>
        <rFont val="Times New Roman"/>
        <family val="1"/>
      </rPr>
      <t>(vlera totale e projektit 616,295,878,00 lekë)</t>
    </r>
  </si>
  <si>
    <r>
      <t xml:space="preserve">Forcimi i mundësuesve parësorë të GovTech-ut: Data Governance. 
</t>
    </r>
    <r>
      <rPr>
        <i/>
        <sz val="12"/>
        <rFont val="Times New Roman"/>
        <family val="1"/>
      </rPr>
      <t>(vlera totale e projektit  909,599,998.80 lekë)</t>
    </r>
  </si>
  <si>
    <r>
      <t>Miratimi i ndryshimeve të VKM nr. 633, datë 15.7.2015 “</t>
    </r>
    <r>
      <rPr>
        <i/>
        <sz val="12"/>
        <rFont val="Times New Roman"/>
        <family val="1"/>
      </rPr>
      <t>Për miratimin e procedurave dhe të kërkesave për dhënien e skemave të ekomenaxhimit dhe auditimit</t>
    </r>
    <r>
      <rPr>
        <sz val="12"/>
        <rFont val="Times New Roman"/>
        <family val="1"/>
      </rPr>
      <t>”.</t>
    </r>
  </si>
  <si>
    <r>
      <t>Miratimi i Urdhrit “P</t>
    </r>
    <r>
      <rPr>
        <i/>
        <sz val="12"/>
        <rFont val="Times New Roman"/>
        <family val="1"/>
      </rPr>
      <t>ër miratimin e metodikës së vendosjes së numrit të regjistrimit, modelit të regjistrit dhe rregullat e administrimit të tij</t>
    </r>
    <r>
      <rPr>
        <sz val="12"/>
        <rFont val="Times New Roman"/>
        <family val="1"/>
      </rPr>
      <t>”.</t>
    </r>
  </si>
  <si>
    <t>V. Qëllimi i Politikës 5: Administrata e gjelbër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</si>
</sst>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2"/>
      <name val="Times New Roman"/>
      <family val="1"/>
    </font>
    <font>
      <sz val="8"/>
      <name val="Calibri"/>
      <family val="2"/>
      <scheme val="minor"/>
    </font>
    <font>
      <sz val="12"/>
      <name val="Times New Roman"/>
      <family val="1"/>
    </font>
    <font>
      <sz val="12"/>
      <color rgb="FF000000"/>
      <name val="Times New Roman"/>
      <family val="1"/>
    </font>
    <font>
      <sz val="12"/>
      <color rgb="FFFF0000"/>
      <name val="Times New Roman"/>
      <family val="1"/>
    </font>
    <font>
      <i/>
      <sz val="12"/>
      <name val="Times New Roman"/>
      <family val="1"/>
    </font>
    <font>
      <b/>
      <sz val="12"/>
      <color theme="1"/>
      <name val="Times New Roman"/>
      <family val="1"/>
    </font>
    <font>
      <sz val="12"/>
      <color theme="1"/>
      <name val="Times New Roman"/>
      <family val="1"/>
    </font>
    <font>
      <b/>
      <sz val="12"/>
      <color rgb="FF000000"/>
      <name val="Times New Roman"/>
      <family val="1"/>
    </font>
    <font>
      <i/>
      <sz val="12"/>
      <color theme="1"/>
      <name val="Times New Roman"/>
      <family val="1"/>
    </font>
    <font>
      <b/>
      <i/>
      <sz val="12"/>
      <name val="Times New Roman"/>
      <family val="1"/>
    </font>
  </fonts>
  <fills count="14">
    <fill>
      <patternFill patternType="none"/>
    </fill>
    <fill>
      <patternFill patternType="gray125"/>
    </fill>
    <fill>
      <patternFill patternType="solid">
        <fgColor theme="6"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B4C6E7"/>
        <bgColor rgb="FF000000"/>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0"/>
        <bgColor rgb="FFFFFFCC"/>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177">
    <xf numFmtId="0" fontId="0" fillId="0" borderId="0" xfId="0"/>
    <xf numFmtId="0" fontId="4" fillId="0" borderId="4"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4"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9" fillId="0" borderId="1" xfId="0" applyFont="1" applyBorder="1"/>
    <xf numFmtId="0" fontId="4" fillId="0" borderId="5" xfId="0" applyFont="1" applyBorder="1" applyAlignment="1">
      <alignment horizontal="center" vertical="center" wrapText="1"/>
    </xf>
    <xf numFmtId="3" fontId="10" fillId="9" borderId="1" xfId="0" applyNumberFormat="1" applyFont="1" applyFill="1" applyBorder="1" applyAlignment="1">
      <alignment horizontal="center" vertical="center" wrapText="1"/>
    </xf>
    <xf numFmtId="0" fontId="4" fillId="4" borderId="1" xfId="0" applyFont="1" applyFill="1" applyBorder="1" applyAlignment="1">
      <alignment horizontal="left" vertical="center" wrapText="1"/>
    </xf>
    <xf numFmtId="49" fontId="4" fillId="0" borderId="1" xfId="0" applyNumberFormat="1" applyFont="1" applyBorder="1" applyAlignment="1">
      <alignment horizontal="left" vertical="center" wrapText="1"/>
    </xf>
    <xf numFmtId="0" fontId="4" fillId="0" borderId="0" xfId="0" applyFont="1" applyAlignment="1">
      <alignment horizontal="left" vertical="center" wrapText="1"/>
    </xf>
    <xf numFmtId="0" fontId="2" fillId="8" borderId="2" xfId="0" applyFont="1" applyFill="1" applyBorder="1" applyAlignment="1">
      <alignment horizontal="left" vertical="center" wrapText="1"/>
    </xf>
    <xf numFmtId="0" fontId="4" fillId="0" borderId="3" xfId="0" applyFont="1" applyBorder="1" applyAlignment="1">
      <alignment horizontal="left" vertical="center" wrapText="1"/>
    </xf>
    <xf numFmtId="0" fontId="2" fillId="10" borderId="1" xfId="0" applyFont="1" applyFill="1" applyBorder="1" applyAlignment="1">
      <alignment horizontal="left" vertical="center" wrapText="1"/>
    </xf>
    <xf numFmtId="3" fontId="2" fillId="9" borderId="1" xfId="0" applyNumberFormat="1" applyFont="1" applyFill="1" applyBorder="1" applyAlignment="1">
      <alignment horizontal="center" vertical="center" wrapText="1"/>
    </xf>
    <xf numFmtId="164" fontId="2" fillId="10" borderId="1" xfId="1" applyNumberFormat="1" applyFont="1" applyFill="1" applyBorder="1" applyAlignment="1">
      <alignment horizontal="center" vertical="center" wrapText="1"/>
    </xf>
    <xf numFmtId="0" fontId="2" fillId="10" borderId="2" xfId="0" applyFont="1" applyFill="1" applyBorder="1" applyAlignment="1">
      <alignment horizontal="left" vertical="center" wrapText="1"/>
    </xf>
    <xf numFmtId="164" fontId="2" fillId="10" borderId="1" xfId="1" applyNumberFormat="1" applyFont="1" applyFill="1" applyBorder="1" applyAlignment="1">
      <alignment horizontal="center" vertical="center"/>
    </xf>
    <xf numFmtId="0" fontId="2" fillId="10" borderId="1" xfId="0" applyFont="1" applyFill="1" applyBorder="1" applyAlignment="1">
      <alignment horizontal="center" vertical="center" wrapText="1"/>
    </xf>
    <xf numFmtId="3" fontId="2" fillId="10" borderId="1" xfId="0" applyNumberFormat="1" applyFont="1" applyFill="1" applyBorder="1" applyAlignment="1">
      <alignment horizontal="center" vertical="center" wrapText="1"/>
    </xf>
    <xf numFmtId="49" fontId="2" fillId="10" borderId="1" xfId="1" applyNumberFormat="1" applyFont="1" applyFill="1" applyBorder="1" applyAlignment="1">
      <alignment horizontal="center" vertical="center"/>
    </xf>
    <xf numFmtId="0" fontId="2" fillId="10" borderId="1" xfId="0" applyFont="1" applyFill="1" applyBorder="1" applyAlignment="1">
      <alignment horizontal="center" vertical="center"/>
    </xf>
    <xf numFmtId="0" fontId="9" fillId="0" borderId="1" xfId="0" applyFont="1" applyBorder="1" applyAlignment="1">
      <alignment horizontal="left" vertical="center"/>
    </xf>
    <xf numFmtId="0" fontId="2"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lignment horizontal="center" vertical="center" wrapText="1"/>
    </xf>
    <xf numFmtId="0" fontId="4" fillId="0" borderId="4" xfId="0" applyFont="1" applyBorder="1" applyAlignment="1">
      <alignment horizontal="center" vertical="center"/>
    </xf>
    <xf numFmtId="0" fontId="9" fillId="0" borderId="1" xfId="0" applyFont="1" applyBorder="1" applyAlignment="1">
      <alignment horizontal="center" vertical="center" wrapText="1"/>
    </xf>
    <xf numFmtId="0" fontId="2" fillId="10" borderId="1" xfId="1" applyNumberFormat="1" applyFont="1" applyFill="1" applyBorder="1" applyAlignment="1">
      <alignment horizontal="center" vertical="center"/>
    </xf>
    <xf numFmtId="0" fontId="4" fillId="0" borderId="4" xfId="0" applyFont="1" applyBorder="1" applyAlignment="1">
      <alignment vertical="center" wrapText="1"/>
    </xf>
    <xf numFmtId="0" fontId="9" fillId="0" borderId="1" xfId="0" applyFont="1" applyBorder="1" applyAlignment="1">
      <alignment horizontal="center" vertical="center"/>
    </xf>
    <xf numFmtId="0" fontId="8" fillId="10" borderId="1" xfId="0" applyFont="1" applyFill="1" applyBorder="1" applyAlignment="1">
      <alignment horizontal="left" vertical="center" wrapText="1"/>
    </xf>
    <xf numFmtId="0" fontId="2" fillId="9" borderId="2" xfId="0" applyFont="1" applyFill="1" applyBorder="1" applyAlignment="1">
      <alignment vertical="center"/>
    </xf>
    <xf numFmtId="0" fontId="2" fillId="9" borderId="6" xfId="0" applyFont="1" applyFill="1" applyBorder="1" applyAlignment="1">
      <alignment vertical="center"/>
    </xf>
    <xf numFmtId="0" fontId="2" fillId="9" borderId="3" xfId="0" applyFont="1" applyFill="1" applyBorder="1" applyAlignment="1">
      <alignment vertical="center"/>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2" fillId="3" borderId="2" xfId="0" applyFont="1" applyFill="1" applyBorder="1" applyAlignment="1">
      <alignment horizontal="left" vertical="center" wrapText="1"/>
    </xf>
    <xf numFmtId="0" fontId="10" fillId="9" borderId="6" xfId="0" applyFont="1" applyFill="1" applyBorder="1" applyAlignment="1">
      <alignment vertical="center" wrapText="1"/>
    </xf>
    <xf numFmtId="3" fontId="8" fillId="3" borderId="1" xfId="0" applyNumberFormat="1" applyFont="1" applyFill="1" applyBorder="1" applyAlignment="1">
      <alignment horizontal="center" vertical="center"/>
    </xf>
    <xf numFmtId="3" fontId="2" fillId="3" borderId="1" xfId="0" applyNumberFormat="1" applyFont="1" applyFill="1" applyBorder="1" applyAlignment="1">
      <alignment horizontal="center" vertical="center"/>
    </xf>
    <xf numFmtId="3" fontId="8" fillId="10" borderId="1" xfId="0" applyNumberFormat="1" applyFont="1" applyFill="1" applyBorder="1" applyAlignment="1">
      <alignment horizontal="center" vertical="center"/>
    </xf>
    <xf numFmtId="3" fontId="2" fillId="10"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3" fontId="9"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8" fillId="10" borderId="2" xfId="0" applyFont="1" applyFill="1" applyBorder="1" applyAlignment="1">
      <alignment horizontal="left" vertical="center" wrapText="1"/>
    </xf>
    <xf numFmtId="0" fontId="9" fillId="0" borderId="2" xfId="0" applyFont="1" applyBorder="1" applyAlignment="1">
      <alignment horizontal="left" vertical="center" wrapText="1"/>
    </xf>
    <xf numFmtId="0" fontId="4" fillId="0" borderId="2" xfId="0" applyFont="1" applyBorder="1" applyAlignment="1">
      <alignment horizontal="left" vertical="center" wrapText="1"/>
    </xf>
    <xf numFmtId="3" fontId="2" fillId="10" borderId="2" xfId="0" applyNumberFormat="1" applyFont="1" applyFill="1" applyBorder="1" applyAlignment="1">
      <alignment horizontal="center" vertical="center" wrapText="1"/>
    </xf>
    <xf numFmtId="0" fontId="8" fillId="0" borderId="0" xfId="0" applyFont="1"/>
    <xf numFmtId="0" fontId="4" fillId="0" borderId="1" xfId="0" applyFont="1" applyBorder="1" applyAlignment="1">
      <alignment horizontal="left" wrapText="1"/>
    </xf>
    <xf numFmtId="0" fontId="9" fillId="0" borderId="1" xfId="0" applyFont="1" applyBorder="1" applyAlignment="1">
      <alignment vertical="center" wrapText="1"/>
    </xf>
    <xf numFmtId="0" fontId="9" fillId="0" borderId="7" xfId="0" applyFont="1" applyBorder="1" applyAlignment="1">
      <alignment horizontal="center" vertical="center" wrapText="1"/>
    </xf>
    <xf numFmtId="0" fontId="4" fillId="0" borderId="8" xfId="0" applyFont="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4" fillId="0" borderId="2" xfId="0" applyFont="1" applyBorder="1" applyAlignment="1">
      <alignment horizontal="center" vertical="center" wrapText="1"/>
    </xf>
    <xf numFmtId="0" fontId="9" fillId="0" borderId="9" xfId="0" applyFont="1" applyBorder="1" applyAlignment="1">
      <alignment horizontal="center" vertical="center" wrapText="1"/>
    </xf>
    <xf numFmtId="0" fontId="2" fillId="10" borderId="5" xfId="0" applyFont="1" applyFill="1" applyBorder="1" applyAlignment="1">
      <alignment horizontal="center" vertical="center" wrapText="1"/>
    </xf>
    <xf numFmtId="0" fontId="4" fillId="12" borderId="1" xfId="0" applyFont="1" applyFill="1" applyBorder="1" applyAlignment="1">
      <alignment horizontal="left" vertical="center" wrapText="1"/>
    </xf>
    <xf numFmtId="0" fontId="9" fillId="0" borderId="5" xfId="0" applyFont="1" applyBorder="1" applyAlignment="1">
      <alignment horizontal="center" vertical="center" wrapText="1"/>
    </xf>
    <xf numFmtId="0" fontId="4" fillId="12"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12" borderId="1" xfId="0" applyFont="1" applyFill="1" applyBorder="1" applyAlignment="1">
      <alignment horizontal="left" vertical="center" wrapText="1"/>
    </xf>
    <xf numFmtId="0" fontId="4" fillId="4"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0" xfId="0" applyFont="1"/>
    <xf numFmtId="0" fontId="4" fillId="0" borderId="0" xfId="0" applyFont="1" applyAlignment="1">
      <alignment horizontal="center" vertical="center" wrapText="1"/>
    </xf>
    <xf numFmtId="3" fontId="4" fillId="4" borderId="1" xfId="0" applyNumberFormat="1" applyFont="1" applyFill="1" applyBorder="1" applyAlignment="1">
      <alignment horizontal="center" vertical="center" wrapText="1"/>
    </xf>
    <xf numFmtId="0" fontId="9" fillId="4" borderId="0" xfId="0" applyFont="1" applyFill="1"/>
    <xf numFmtId="0" fontId="2" fillId="3"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3" fontId="8" fillId="9" borderId="1" xfId="0" applyNumberFormat="1" applyFont="1" applyFill="1" applyBorder="1" applyAlignment="1">
      <alignment horizontal="center" vertical="center"/>
    </xf>
    <xf numFmtId="3" fontId="2" fillId="9" borderId="1" xfId="0" applyNumberFormat="1"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3" fontId="8" fillId="3" borderId="5" xfId="0" applyNumberFormat="1" applyFont="1" applyFill="1" applyBorder="1" applyAlignment="1">
      <alignment horizontal="center" vertical="center"/>
    </xf>
    <xf numFmtId="3" fontId="2" fillId="3" borderId="5" xfId="0" applyNumberFormat="1" applyFont="1" applyFill="1" applyBorder="1" applyAlignment="1">
      <alignment horizontal="center" vertical="center"/>
    </xf>
    <xf numFmtId="0" fontId="2" fillId="11" borderId="1" xfId="0" applyFont="1" applyFill="1" applyBorder="1" applyAlignment="1">
      <alignment horizontal="center" vertical="center" wrapText="1"/>
    </xf>
    <xf numFmtId="0" fontId="9" fillId="0" borderId="4" xfId="0" applyFont="1" applyBorder="1" applyAlignment="1">
      <alignment horizontal="left" vertical="center" wrapText="1"/>
    </xf>
    <xf numFmtId="0" fontId="5" fillId="0" borderId="1" xfId="0" applyFont="1" applyBorder="1" applyAlignment="1">
      <alignment horizontal="center" vertical="center" wrapText="1"/>
    </xf>
    <xf numFmtId="0" fontId="10" fillId="10" borderId="1" xfId="0" applyFont="1" applyFill="1" applyBorder="1" applyAlignment="1">
      <alignment horizontal="center" vertical="center"/>
    </xf>
    <xf numFmtId="0" fontId="5" fillId="0" borderId="1" xfId="0"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5" fillId="0" borderId="4" xfId="0" applyFont="1" applyBorder="1" applyAlignment="1">
      <alignment horizontal="center" vertical="center" wrapText="1"/>
    </xf>
    <xf numFmtId="3" fontId="8" fillId="7"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xf numFmtId="3" fontId="2" fillId="0" borderId="1" xfId="0" applyNumberFormat="1" applyFont="1" applyFill="1" applyBorder="1" applyAlignment="1">
      <alignment horizontal="center" vertical="center"/>
    </xf>
    <xf numFmtId="0" fontId="4" fillId="0" borderId="0" xfId="0" applyFont="1" applyFill="1"/>
    <xf numFmtId="3" fontId="2" fillId="0" borderId="1" xfId="0" applyNumberFormat="1" applyFont="1" applyBorder="1" applyAlignment="1">
      <alignment horizontal="center" vertical="center"/>
    </xf>
    <xf numFmtId="0" fontId="2" fillId="0" borderId="0" xfId="0" applyFont="1"/>
    <xf numFmtId="0" fontId="2" fillId="3" borderId="1" xfId="0" applyFont="1" applyFill="1" applyBorder="1" applyAlignment="1">
      <alignment horizontal="justify" vertical="center"/>
    </xf>
    <xf numFmtId="0" fontId="2" fillId="10" borderId="1" xfId="0" applyFont="1" applyFill="1" applyBorder="1" applyAlignment="1">
      <alignment vertical="center" wrapText="1"/>
    </xf>
    <xf numFmtId="0" fontId="6" fillId="0" borderId="0" xfId="0" applyFont="1" applyFill="1"/>
    <xf numFmtId="0" fontId="4" fillId="0" borderId="5" xfId="0" applyFont="1" applyFill="1" applyBorder="1" applyAlignment="1">
      <alignment horizontal="center" vertical="center" wrapText="1"/>
    </xf>
    <xf numFmtId="3" fontId="2" fillId="9" borderId="1" xfId="0" applyNumberFormat="1" applyFont="1" applyFill="1" applyBorder="1" applyAlignment="1">
      <alignment vertical="center" wrapText="1"/>
    </xf>
    <xf numFmtId="3" fontId="2" fillId="13"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xf>
    <xf numFmtId="0" fontId="2" fillId="9" borderId="6" xfId="0" applyFont="1" applyFill="1" applyBorder="1" applyAlignment="1">
      <alignment vertical="center" wrapText="1"/>
    </xf>
    <xf numFmtId="3" fontId="8" fillId="10" borderId="1" xfId="0" applyNumberFormat="1"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wrapText="1"/>
    </xf>
    <xf numFmtId="10" fontId="4" fillId="0" borderId="0" xfId="0" applyNumberFormat="1" applyFont="1"/>
    <xf numFmtId="43" fontId="9" fillId="0" borderId="0" xfId="1" applyFont="1"/>
    <xf numFmtId="0" fontId="2" fillId="10" borderId="1" xfId="0" applyNumberFormat="1" applyFont="1" applyFill="1" applyBorder="1" applyAlignment="1">
      <alignment horizontal="center" vertical="center" wrapText="1"/>
    </xf>
    <xf numFmtId="0" fontId="2" fillId="1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4" fillId="0" borderId="1" xfId="0" applyFont="1" applyFill="1" applyBorder="1" applyAlignment="1">
      <alignment vertical="center" wrapText="1"/>
    </xf>
    <xf numFmtId="0" fontId="2" fillId="13" borderId="0" xfId="0" applyFont="1" applyFill="1" applyAlignment="1">
      <alignment horizontal="left" vertical="center" wrapText="1"/>
    </xf>
    <xf numFmtId="0" fontId="2" fillId="13" borderId="1" xfId="0" applyFont="1" applyFill="1" applyBorder="1" applyAlignment="1">
      <alignment vertical="center" wrapText="1"/>
    </xf>
    <xf numFmtId="0" fontId="2" fillId="3" borderId="1" xfId="0" applyFont="1" applyFill="1" applyBorder="1" applyAlignment="1">
      <alignment vertical="center" wrapText="1"/>
    </xf>
    <xf numFmtId="0" fontId="4" fillId="0" borderId="1" xfId="0" applyFont="1" applyFill="1" applyBorder="1" applyAlignment="1">
      <alignment horizontal="left" vertical="center" wrapText="1"/>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2" xfId="0" applyFont="1" applyFill="1" applyBorder="1" applyAlignment="1">
      <alignment horizontal="left" vertical="center" wrapText="1"/>
    </xf>
    <xf numFmtId="0" fontId="2" fillId="9" borderId="6" xfId="0" applyFont="1" applyFill="1" applyBorder="1" applyAlignment="1">
      <alignment horizontal="left" vertical="center" wrapText="1"/>
    </xf>
    <xf numFmtId="0" fontId="2" fillId="9" borderId="3" xfId="0" applyFont="1" applyFill="1" applyBorder="1" applyAlignment="1">
      <alignment horizontal="left" vertical="center" wrapText="1"/>
    </xf>
    <xf numFmtId="0" fontId="8" fillId="6" borderId="2"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8" fillId="9" borderId="2" xfId="0" applyFont="1" applyFill="1" applyBorder="1" applyAlignment="1">
      <alignment horizontal="center" vertical="center"/>
    </xf>
    <xf numFmtId="0" fontId="8" fillId="9" borderId="6" xfId="0" applyFont="1" applyFill="1" applyBorder="1" applyAlignment="1">
      <alignment horizontal="center" vertical="center"/>
    </xf>
    <xf numFmtId="0" fontId="8" fillId="9" borderId="3" xfId="0" applyFont="1" applyFill="1" applyBorder="1" applyAlignment="1">
      <alignment horizontal="center" vertical="center"/>
    </xf>
    <xf numFmtId="0" fontId="2" fillId="9" borderId="2" xfId="0" applyFont="1" applyFill="1" applyBorder="1" applyAlignment="1">
      <alignment horizontal="left" vertical="center"/>
    </xf>
    <xf numFmtId="0" fontId="2" fillId="9" borderId="6" xfId="0" applyFont="1" applyFill="1" applyBorder="1" applyAlignment="1">
      <alignment horizontal="left" vertical="center"/>
    </xf>
    <xf numFmtId="0" fontId="2" fillId="9" borderId="3" xfId="0" applyFont="1" applyFill="1" applyBorder="1" applyAlignment="1">
      <alignment horizontal="left" vertical="center"/>
    </xf>
    <xf numFmtId="0" fontId="10" fillId="6" borderId="2"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2" xfId="0" applyFont="1" applyFill="1" applyBorder="1" applyAlignment="1">
      <alignment horizontal="left" vertical="center"/>
    </xf>
    <xf numFmtId="0" fontId="10" fillId="9" borderId="6" xfId="0" applyFont="1" applyFill="1" applyBorder="1" applyAlignment="1">
      <alignment horizontal="left" vertical="center"/>
    </xf>
    <xf numFmtId="3" fontId="8" fillId="10" borderId="4" xfId="0" applyNumberFormat="1" applyFont="1" applyFill="1" applyBorder="1" applyAlignment="1">
      <alignment horizontal="center" vertical="center"/>
    </xf>
    <xf numFmtId="3" fontId="8" fillId="10" borderId="13" xfId="0" applyNumberFormat="1" applyFont="1" applyFill="1" applyBorder="1" applyAlignment="1">
      <alignment horizontal="center" vertical="center"/>
    </xf>
    <xf numFmtId="3" fontId="8" fillId="10" borderId="5" xfId="0" applyNumberFormat="1" applyFont="1" applyFill="1" applyBorder="1" applyAlignment="1">
      <alignment horizontal="center" vertical="center"/>
    </xf>
    <xf numFmtId="0" fontId="10" fillId="5"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3" xfId="0" applyFont="1" applyFill="1" applyBorder="1" applyAlignment="1">
      <alignment horizontal="center" vertical="center"/>
    </xf>
    <xf numFmtId="0" fontId="10"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G/Desktop/kostimi%20antikorrupsion%20dhe%20PAR/PAR/4.Formati%20IV_Modeli%20i%20Kostimit%20Financiar_Metodologjia%20e%20Kostimit_IPSIS%20Standard%20PAR%2025270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andard_Cost"/>
      <sheetName val="Incremental_Cost Year 1"/>
      <sheetName val="Incremental_Cost Year 2"/>
      <sheetName val="Incremental_Cost Year 3"/>
      <sheetName val="Incremental_Cost Year 4"/>
      <sheetName val="Incremental_Cost Year 5"/>
      <sheetName val="Incremental_Cost Year 6"/>
      <sheetName val="Incremental_Cost Year 7"/>
      <sheetName val="Incremental_Cost Year 8"/>
      <sheetName val="Incremental_Cost Year 9"/>
      <sheetName val="Incremental_Cost Year 10"/>
      <sheetName val="Summary for IPSIS"/>
    </sheetNames>
    <sheetDataSet>
      <sheetData sheetId="0"/>
      <sheetData sheetId="1">
        <row r="7">
          <cell r="AT7">
            <v>872235</v>
          </cell>
          <cell r="AU7">
            <v>872235</v>
          </cell>
          <cell r="BB7">
            <v>0</v>
          </cell>
        </row>
        <row r="12">
          <cell r="AT12">
            <v>1350000</v>
          </cell>
          <cell r="BB12">
            <v>1350000</v>
          </cell>
        </row>
        <row r="13">
          <cell r="AT13">
            <v>1246050</v>
          </cell>
          <cell r="AU13">
            <v>1246050</v>
          </cell>
          <cell r="BB13">
            <v>0</v>
          </cell>
        </row>
        <row r="17">
          <cell r="AT17">
            <v>868556</v>
          </cell>
          <cell r="AU17">
            <v>218556</v>
          </cell>
          <cell r="BB17">
            <v>650000</v>
          </cell>
        </row>
        <row r="22">
          <cell r="AT22">
            <v>1140000</v>
          </cell>
          <cell r="BB22">
            <v>0</v>
          </cell>
        </row>
        <row r="28">
          <cell r="AT28">
            <v>2318530.5</v>
          </cell>
          <cell r="AU28">
            <v>2318530.5</v>
          </cell>
          <cell r="BB28">
            <v>0</v>
          </cell>
        </row>
        <row r="29">
          <cell r="AT29">
            <v>103046</v>
          </cell>
          <cell r="AU29">
            <v>103046</v>
          </cell>
          <cell r="BB29">
            <v>0</v>
          </cell>
        </row>
        <row r="33">
          <cell r="AT33">
            <v>876605.4375</v>
          </cell>
          <cell r="AU33">
            <v>96605.4</v>
          </cell>
          <cell r="BB33">
            <v>780000</v>
          </cell>
        </row>
        <row r="34">
          <cell r="AT34">
            <v>821169.375</v>
          </cell>
          <cell r="AU34">
            <v>41169.4</v>
          </cell>
          <cell r="BB34">
            <v>780000</v>
          </cell>
        </row>
        <row r="38">
          <cell r="AT38">
            <v>0</v>
          </cell>
          <cell r="BB38">
            <v>0</v>
          </cell>
        </row>
        <row r="39">
          <cell r="AT39">
            <v>0</v>
          </cell>
          <cell r="BB39">
            <v>0</v>
          </cell>
        </row>
        <row r="43">
          <cell r="AT43">
            <v>0</v>
          </cell>
          <cell r="BB43">
            <v>0</v>
          </cell>
        </row>
        <row r="44">
          <cell r="AT44">
            <v>0</v>
          </cell>
          <cell r="BB44">
            <v>0</v>
          </cell>
        </row>
        <row r="49">
          <cell r="AT49">
            <v>1939265.25</v>
          </cell>
          <cell r="AU49">
            <v>1159265</v>
          </cell>
          <cell r="BB49">
            <v>780000</v>
          </cell>
        </row>
        <row r="50">
          <cell r="AT50">
            <v>700000</v>
          </cell>
          <cell r="BB50">
            <v>700000</v>
          </cell>
        </row>
        <row r="54">
          <cell r="AT54">
            <v>1545687</v>
          </cell>
          <cell r="AU54">
            <v>1545687</v>
          </cell>
          <cell r="BB54">
            <v>0</v>
          </cell>
        </row>
        <row r="55">
          <cell r="AT55">
            <v>31151.25</v>
          </cell>
          <cell r="AU55">
            <v>31151.3</v>
          </cell>
          <cell r="BB55">
            <v>0</v>
          </cell>
        </row>
        <row r="56">
          <cell r="AT56">
            <v>1545687</v>
          </cell>
          <cell r="AU56">
            <v>1545687</v>
          </cell>
          <cell r="BB56">
            <v>0</v>
          </cell>
        </row>
        <row r="59">
          <cell r="AT59">
            <v>658710</v>
          </cell>
          <cell r="AU59">
            <v>658710</v>
          </cell>
          <cell r="BB59">
            <v>0</v>
          </cell>
        </row>
        <row r="60">
          <cell r="AT60">
            <v>658710</v>
          </cell>
          <cell r="AU60">
            <v>658710</v>
          </cell>
          <cell r="BB60">
            <v>0</v>
          </cell>
        </row>
        <row r="64">
          <cell r="AT64">
            <v>36000</v>
          </cell>
          <cell r="BB64">
            <v>0</v>
          </cell>
        </row>
        <row r="65">
          <cell r="AT65">
            <v>732460.5</v>
          </cell>
          <cell r="AU65">
            <v>12460.5</v>
          </cell>
          <cell r="BB65">
            <v>720000</v>
          </cell>
        </row>
        <row r="71">
          <cell r="AT71">
            <v>300000</v>
          </cell>
          <cell r="BB71">
            <v>0</v>
          </cell>
        </row>
        <row r="72">
          <cell r="AT72">
            <v>96605.4375</v>
          </cell>
          <cell r="AU72">
            <v>96605.4</v>
          </cell>
          <cell r="BB72">
            <v>0</v>
          </cell>
        </row>
        <row r="73">
          <cell r="AT73">
            <v>77284.350000000006</v>
          </cell>
          <cell r="AU73">
            <v>77284.399999999994</v>
          </cell>
          <cell r="BB73">
            <v>0</v>
          </cell>
        </row>
        <row r="74">
          <cell r="AT74">
            <v>531027.1875</v>
          </cell>
          <cell r="AU74">
            <v>483027</v>
          </cell>
          <cell r="BB74">
            <v>0</v>
          </cell>
        </row>
        <row r="75">
          <cell r="AT75">
            <v>819963.26249999995</v>
          </cell>
          <cell r="AU75">
            <v>57963.3</v>
          </cell>
          <cell r="BB75">
            <v>0</v>
          </cell>
        </row>
        <row r="76">
          <cell r="AT76">
            <v>0</v>
          </cell>
          <cell r="BB76">
            <v>0</v>
          </cell>
        </row>
        <row r="77">
          <cell r="AT77">
            <v>0</v>
          </cell>
          <cell r="BB77">
            <v>0</v>
          </cell>
        </row>
        <row r="78">
          <cell r="AT78">
            <v>0</v>
          </cell>
          <cell r="BB78">
            <v>0</v>
          </cell>
        </row>
        <row r="79">
          <cell r="AT79">
            <v>0</v>
          </cell>
          <cell r="BB79">
            <v>0</v>
          </cell>
        </row>
        <row r="80">
          <cell r="AT80">
            <v>0</v>
          </cell>
          <cell r="BB80">
            <v>0</v>
          </cell>
        </row>
        <row r="82">
          <cell r="AT82">
            <v>1429816.3125</v>
          </cell>
          <cell r="AU82">
            <v>289816</v>
          </cell>
          <cell r="BB82">
            <v>1140000</v>
          </cell>
        </row>
        <row r="83">
          <cell r="AT83">
            <v>570000</v>
          </cell>
          <cell r="BB83">
            <v>570000</v>
          </cell>
        </row>
        <row r="84">
          <cell r="AT84">
            <v>0</v>
          </cell>
          <cell r="BB84">
            <v>0</v>
          </cell>
        </row>
        <row r="85">
          <cell r="AT85">
            <v>0</v>
          </cell>
          <cell r="BB85">
            <v>0</v>
          </cell>
        </row>
        <row r="87">
          <cell r="AT87">
            <v>0</v>
          </cell>
          <cell r="BB87">
            <v>0</v>
          </cell>
        </row>
        <row r="88">
          <cell r="AT88">
            <v>0</v>
          </cell>
          <cell r="BB88">
            <v>0</v>
          </cell>
        </row>
        <row r="92">
          <cell r="AT92">
            <v>60000</v>
          </cell>
          <cell r="BB92">
            <v>0</v>
          </cell>
        </row>
        <row r="93">
          <cell r="AT93">
            <v>1140000</v>
          </cell>
          <cell r="BB93">
            <v>1140000</v>
          </cell>
        </row>
        <row r="94">
          <cell r="AT94">
            <v>579632.625</v>
          </cell>
          <cell r="AU94">
            <v>579633</v>
          </cell>
          <cell r="BB94">
            <v>0</v>
          </cell>
        </row>
        <row r="95">
          <cell r="AT95">
            <v>49842</v>
          </cell>
          <cell r="AU95">
            <v>49842</v>
          </cell>
          <cell r="BB95">
            <v>0</v>
          </cell>
        </row>
        <row r="96">
          <cell r="AT96">
            <v>30000</v>
          </cell>
          <cell r="BB96">
            <v>0</v>
          </cell>
        </row>
        <row r="97">
          <cell r="AT97">
            <v>0</v>
          </cell>
          <cell r="BB97">
            <v>0</v>
          </cell>
        </row>
        <row r="99">
          <cell r="AT99">
            <v>500000</v>
          </cell>
          <cell r="BB99">
            <v>0</v>
          </cell>
        </row>
        <row r="100">
          <cell r="AT100">
            <v>0</v>
          </cell>
          <cell r="BB100">
            <v>0</v>
          </cell>
        </row>
        <row r="101">
          <cell r="AT101">
            <v>0</v>
          </cell>
          <cell r="BB101">
            <v>0</v>
          </cell>
        </row>
        <row r="104">
          <cell r="AT104">
            <v>0</v>
          </cell>
          <cell r="BB104">
            <v>0</v>
          </cell>
        </row>
        <row r="105">
          <cell r="AT105">
            <v>0</v>
          </cell>
          <cell r="BB105">
            <v>0</v>
          </cell>
        </row>
        <row r="106">
          <cell r="AT106">
            <v>0</v>
          </cell>
          <cell r="BB106">
            <v>0</v>
          </cell>
        </row>
        <row r="107">
          <cell r="AT107">
            <v>0</v>
          </cell>
          <cell r="BB107">
            <v>0</v>
          </cell>
        </row>
        <row r="108">
          <cell r="AT108">
            <v>0</v>
          </cell>
          <cell r="BB108">
            <v>0</v>
          </cell>
        </row>
        <row r="110">
          <cell r="AT110">
            <v>249210</v>
          </cell>
          <cell r="AU110">
            <v>249210</v>
          </cell>
          <cell r="BB110">
            <v>0</v>
          </cell>
        </row>
        <row r="111">
          <cell r="AT111">
            <v>24921</v>
          </cell>
          <cell r="AU111">
            <v>24921</v>
          </cell>
          <cell r="BB111">
            <v>0</v>
          </cell>
        </row>
        <row r="112">
          <cell r="AT112">
            <v>1495260</v>
          </cell>
          <cell r="AU112">
            <v>1495260</v>
          </cell>
          <cell r="BB112">
            <v>0</v>
          </cell>
        </row>
        <row r="113">
          <cell r="AT113">
            <v>575000</v>
          </cell>
          <cell r="BB113">
            <v>0</v>
          </cell>
        </row>
        <row r="117">
          <cell r="AT117">
            <v>2691054.375</v>
          </cell>
          <cell r="AU117">
            <v>966054</v>
          </cell>
          <cell r="BB117">
            <v>1725000</v>
          </cell>
        </row>
        <row r="118">
          <cell r="AT118">
            <v>196605.4375</v>
          </cell>
          <cell r="AU118">
            <v>196605</v>
          </cell>
          <cell r="BB118">
            <v>0</v>
          </cell>
        </row>
        <row r="119">
          <cell r="AT119">
            <v>0</v>
          </cell>
          <cell r="BB119">
            <v>0</v>
          </cell>
        </row>
        <row r="122">
          <cell r="AT122">
            <v>0</v>
          </cell>
          <cell r="BB122">
            <v>0</v>
          </cell>
        </row>
        <row r="123">
          <cell r="AT123">
            <v>0</v>
          </cell>
          <cell r="BB123">
            <v>0</v>
          </cell>
        </row>
        <row r="127">
          <cell r="AT127">
            <v>0</v>
          </cell>
          <cell r="BB127">
            <v>0</v>
          </cell>
        </row>
        <row r="128">
          <cell r="AT128">
            <v>0</v>
          </cell>
          <cell r="BB128">
            <v>0</v>
          </cell>
        </row>
        <row r="129">
          <cell r="AT129">
            <v>0</v>
          </cell>
          <cell r="BB129">
            <v>0</v>
          </cell>
        </row>
        <row r="130">
          <cell r="AT130">
            <v>0</v>
          </cell>
          <cell r="BB130">
            <v>0</v>
          </cell>
        </row>
        <row r="131">
          <cell r="AT131">
            <v>0</v>
          </cell>
          <cell r="BB131">
            <v>0</v>
          </cell>
        </row>
        <row r="133">
          <cell r="AT133">
            <v>327834</v>
          </cell>
          <cell r="AU133">
            <v>327834</v>
          </cell>
          <cell r="BB133">
            <v>0</v>
          </cell>
        </row>
        <row r="134">
          <cell r="AT134">
            <v>988065</v>
          </cell>
          <cell r="AU134">
            <v>988065</v>
          </cell>
          <cell r="BB134">
            <v>0</v>
          </cell>
        </row>
        <row r="138">
          <cell r="AT138">
            <v>1571855.6</v>
          </cell>
          <cell r="AU138">
            <v>21855.599999999999</v>
          </cell>
          <cell r="BB138">
            <v>1550000</v>
          </cell>
        </row>
        <row r="139">
          <cell r="AT139">
            <v>57963.262499999997</v>
          </cell>
          <cell r="AU139">
            <v>57963.3</v>
          </cell>
          <cell r="BB139">
            <v>0</v>
          </cell>
        </row>
        <row r="144">
          <cell r="AT144">
            <v>2189816.3125</v>
          </cell>
          <cell r="AU144">
            <v>289816.3</v>
          </cell>
          <cell r="BB144">
            <v>1900000</v>
          </cell>
        </row>
        <row r="145">
          <cell r="AT145">
            <v>200000</v>
          </cell>
          <cell r="AU145">
            <v>100000</v>
          </cell>
          <cell r="BB145">
            <v>100000</v>
          </cell>
        </row>
        <row r="146">
          <cell r="AT146">
            <v>0</v>
          </cell>
          <cell r="BB146">
            <v>0</v>
          </cell>
        </row>
        <row r="149">
          <cell r="AT149">
            <v>249210</v>
          </cell>
          <cell r="AU149">
            <v>249210</v>
          </cell>
          <cell r="BB149">
            <v>0</v>
          </cell>
        </row>
        <row r="150">
          <cell r="AT150">
            <v>249210</v>
          </cell>
          <cell r="AU150">
            <v>249210</v>
          </cell>
          <cell r="BB150">
            <v>0</v>
          </cell>
        </row>
        <row r="154">
          <cell r="AT154">
            <v>0</v>
          </cell>
          <cell r="BB154">
            <v>0</v>
          </cell>
        </row>
        <row r="155">
          <cell r="AT155">
            <v>0</v>
          </cell>
          <cell r="BB155">
            <v>0</v>
          </cell>
        </row>
        <row r="156">
          <cell r="AT156">
            <v>0</v>
          </cell>
          <cell r="BB156">
            <v>0</v>
          </cell>
        </row>
        <row r="159">
          <cell r="AT159">
            <v>0</v>
          </cell>
          <cell r="BB159">
            <v>0</v>
          </cell>
        </row>
        <row r="160">
          <cell r="AT160">
            <v>0</v>
          </cell>
          <cell r="BB160">
            <v>0</v>
          </cell>
        </row>
        <row r="161">
          <cell r="AT161">
            <v>0</v>
          </cell>
          <cell r="BB161">
            <v>0</v>
          </cell>
        </row>
        <row r="165">
          <cell r="AT165">
            <v>2150000</v>
          </cell>
          <cell r="AU165">
            <v>1650000</v>
          </cell>
          <cell r="BB165">
            <v>500000</v>
          </cell>
        </row>
        <row r="166">
          <cell r="AT166">
            <v>1325000</v>
          </cell>
          <cell r="AU166">
            <v>825000</v>
          </cell>
          <cell r="BB166">
            <v>500000</v>
          </cell>
        </row>
        <row r="167">
          <cell r="AT167">
            <v>1145000</v>
          </cell>
          <cell r="AU167">
            <v>825000</v>
          </cell>
          <cell r="BB167">
            <v>320000</v>
          </cell>
        </row>
        <row r="170">
          <cell r="AT170">
            <v>1435000</v>
          </cell>
          <cell r="AU170">
            <v>485000</v>
          </cell>
          <cell r="BB170">
            <v>950000</v>
          </cell>
        </row>
        <row r="171">
          <cell r="AT171">
            <v>1260000</v>
          </cell>
          <cell r="AU171">
            <v>950000</v>
          </cell>
          <cell r="BB171">
            <v>310000</v>
          </cell>
        </row>
        <row r="172">
          <cell r="AT172">
            <v>900000</v>
          </cell>
          <cell r="AU172">
            <v>650000</v>
          </cell>
          <cell r="BB172">
            <v>250000</v>
          </cell>
        </row>
        <row r="173">
          <cell r="AT173">
            <v>1200000</v>
          </cell>
          <cell r="AU173">
            <v>950000</v>
          </cell>
          <cell r="BB173">
            <v>250000</v>
          </cell>
        </row>
        <row r="174">
          <cell r="AT174">
            <v>160000</v>
          </cell>
          <cell r="AU174">
            <v>160000</v>
          </cell>
          <cell r="BB174">
            <v>0</v>
          </cell>
        </row>
        <row r="176">
          <cell r="AT176">
            <v>289816.3125</v>
          </cell>
          <cell r="AU176">
            <v>289816</v>
          </cell>
          <cell r="BB176">
            <v>0</v>
          </cell>
        </row>
        <row r="181">
          <cell r="AT181">
            <v>2185560</v>
          </cell>
          <cell r="AU181">
            <v>2185560</v>
          </cell>
          <cell r="BB181">
            <v>0</v>
          </cell>
        </row>
        <row r="182">
          <cell r="AT182">
            <v>150000</v>
          </cell>
          <cell r="AU182">
            <v>150000</v>
          </cell>
          <cell r="BB182">
            <v>0</v>
          </cell>
        </row>
        <row r="186">
          <cell r="AT186">
            <v>0</v>
          </cell>
          <cell r="BB186">
            <v>0</v>
          </cell>
        </row>
        <row r="187">
          <cell r="AT187">
            <v>0</v>
          </cell>
          <cell r="BB187">
            <v>0</v>
          </cell>
        </row>
        <row r="191">
          <cell r="AT191">
            <v>0</v>
          </cell>
          <cell r="BB191">
            <v>0</v>
          </cell>
        </row>
        <row r="192">
          <cell r="AT192">
            <v>0</v>
          </cell>
          <cell r="BB192">
            <v>0</v>
          </cell>
        </row>
        <row r="193">
          <cell r="AT193">
            <v>0</v>
          </cell>
          <cell r="BB193">
            <v>0</v>
          </cell>
        </row>
        <row r="194">
          <cell r="AT194">
            <v>0</v>
          </cell>
          <cell r="BB194">
            <v>0</v>
          </cell>
        </row>
        <row r="196">
          <cell r="AT196">
            <v>227284.35</v>
          </cell>
          <cell r="AU196">
            <v>227284.4</v>
          </cell>
          <cell r="BB196">
            <v>0</v>
          </cell>
        </row>
        <row r="197">
          <cell r="AT197">
            <v>57381.5</v>
          </cell>
          <cell r="AU197">
            <v>57381.5</v>
          </cell>
          <cell r="BB197">
            <v>0</v>
          </cell>
        </row>
        <row r="198">
          <cell r="AT198">
            <v>120000</v>
          </cell>
          <cell r="AU198">
            <v>120000</v>
          </cell>
          <cell r="BB198">
            <v>0</v>
          </cell>
        </row>
        <row r="202">
          <cell r="AT202">
            <v>144908.15625</v>
          </cell>
          <cell r="AU202">
            <v>144908.20000000001</v>
          </cell>
          <cell r="BB202">
            <v>0</v>
          </cell>
        </row>
        <row r="203">
          <cell r="AT203">
            <v>70000</v>
          </cell>
          <cell r="BB203">
            <v>0</v>
          </cell>
        </row>
        <row r="207">
          <cell r="AT207">
            <v>144908.15625</v>
          </cell>
          <cell r="AU207">
            <v>144908.20000000001</v>
          </cell>
          <cell r="BB207">
            <v>0</v>
          </cell>
        </row>
        <row r="212">
          <cell r="AT212">
            <v>1482097.5</v>
          </cell>
          <cell r="AU212">
            <v>1482097.5</v>
          </cell>
          <cell r="BB212">
            <v>0</v>
          </cell>
        </row>
        <row r="213">
          <cell r="AT213">
            <v>0</v>
          </cell>
          <cell r="BB213">
            <v>0</v>
          </cell>
        </row>
        <row r="214">
          <cell r="AT214">
            <v>0</v>
          </cell>
          <cell r="BB214">
            <v>0</v>
          </cell>
        </row>
        <row r="217">
          <cell r="AT217">
            <v>0</v>
          </cell>
          <cell r="BB217">
            <v>0</v>
          </cell>
        </row>
        <row r="218">
          <cell r="AT218">
            <v>0</v>
          </cell>
          <cell r="BB218">
            <v>0</v>
          </cell>
        </row>
        <row r="222">
          <cell r="AT222">
            <v>289816.3125</v>
          </cell>
          <cell r="AU222">
            <v>289816.3</v>
          </cell>
          <cell r="BB222">
            <v>0</v>
          </cell>
        </row>
        <row r="223">
          <cell r="AT223">
            <v>360000</v>
          </cell>
          <cell r="AU223">
            <v>360000</v>
          </cell>
          <cell r="BB223">
            <v>0</v>
          </cell>
        </row>
        <row r="227">
          <cell r="AT227">
            <v>0</v>
          </cell>
          <cell r="BB227">
            <v>0</v>
          </cell>
        </row>
        <row r="228">
          <cell r="AT228">
            <v>0</v>
          </cell>
          <cell r="BB228">
            <v>0</v>
          </cell>
        </row>
        <row r="229">
          <cell r="AT229">
            <v>0</v>
          </cell>
          <cell r="BB229">
            <v>0</v>
          </cell>
        </row>
        <row r="232">
          <cell r="AT232">
            <v>60000</v>
          </cell>
          <cell r="AU232">
            <v>60000</v>
          </cell>
          <cell r="BB232">
            <v>0</v>
          </cell>
        </row>
        <row r="233">
          <cell r="AT233">
            <v>72000</v>
          </cell>
          <cell r="AU233">
            <v>72000</v>
          </cell>
          <cell r="BB233">
            <v>0</v>
          </cell>
        </row>
        <row r="239">
          <cell r="AT239">
            <v>2000000</v>
          </cell>
          <cell r="BB239">
            <v>0</v>
          </cell>
        </row>
        <row r="243">
          <cell r="AT243">
            <v>2200000</v>
          </cell>
          <cell r="BB243">
            <v>2200000</v>
          </cell>
        </row>
        <row r="244">
          <cell r="AT244">
            <v>3800000</v>
          </cell>
          <cell r="AU244">
            <v>3800000</v>
          </cell>
          <cell r="BB244">
            <v>0</v>
          </cell>
        </row>
        <row r="245">
          <cell r="AT245">
            <v>3800000</v>
          </cell>
          <cell r="AU245">
            <v>3800000</v>
          </cell>
          <cell r="BB245">
            <v>0</v>
          </cell>
        </row>
        <row r="246">
          <cell r="AT246">
            <v>3800000</v>
          </cell>
          <cell r="AU246">
            <v>3800000</v>
          </cell>
          <cell r="BB246">
            <v>0</v>
          </cell>
        </row>
        <row r="247">
          <cell r="AT247">
            <v>0</v>
          </cell>
          <cell r="BB247">
            <v>0</v>
          </cell>
        </row>
        <row r="249">
          <cell r="AT249">
            <v>5796326.25</v>
          </cell>
          <cell r="BB249">
            <v>0</v>
          </cell>
        </row>
        <row r="250">
          <cell r="AT250">
            <v>4000000</v>
          </cell>
          <cell r="AU250">
            <v>4000000</v>
          </cell>
        </row>
        <row r="254">
          <cell r="AT254">
            <v>800000</v>
          </cell>
          <cell r="AU254">
            <v>800000</v>
          </cell>
          <cell r="BB254">
            <v>0</v>
          </cell>
        </row>
        <row r="255">
          <cell r="AT255">
            <v>210000</v>
          </cell>
          <cell r="BB255">
            <v>0</v>
          </cell>
        </row>
        <row r="261">
          <cell r="BB261">
            <v>0</v>
          </cell>
        </row>
        <row r="266">
          <cell r="BB266">
            <v>0</v>
          </cell>
        </row>
        <row r="267">
          <cell r="BB267">
            <v>0</v>
          </cell>
        </row>
        <row r="282">
          <cell r="AT282">
            <v>230000000</v>
          </cell>
          <cell r="AU282">
            <v>230000000</v>
          </cell>
          <cell r="BB282">
            <v>0</v>
          </cell>
        </row>
        <row r="284">
          <cell r="AT284">
            <v>0</v>
          </cell>
          <cell r="BB284">
            <v>0</v>
          </cell>
        </row>
        <row r="287">
          <cell r="AT287">
            <v>0</v>
          </cell>
          <cell r="BB287">
            <v>0</v>
          </cell>
        </row>
        <row r="288">
          <cell r="AT288">
            <v>0</v>
          </cell>
          <cell r="BB288">
            <v>0</v>
          </cell>
        </row>
        <row r="289">
          <cell r="AT289">
            <v>0</v>
          </cell>
          <cell r="BB289">
            <v>0</v>
          </cell>
        </row>
        <row r="294">
          <cell r="AT294">
            <v>0</v>
          </cell>
          <cell r="AU294">
            <v>0</v>
          </cell>
          <cell r="BB294">
            <v>0</v>
          </cell>
        </row>
        <row r="295">
          <cell r="AT295">
            <v>616295878</v>
          </cell>
          <cell r="AU295">
            <v>616295878</v>
          </cell>
        </row>
        <row r="302">
          <cell r="AT302">
            <v>681151.25</v>
          </cell>
          <cell r="AU302">
            <v>31151</v>
          </cell>
          <cell r="BB302">
            <v>650000</v>
          </cell>
        </row>
        <row r="303">
          <cell r="AT303">
            <v>200000</v>
          </cell>
          <cell r="AU303">
            <v>200000</v>
          </cell>
          <cell r="BB303">
            <v>0</v>
          </cell>
        </row>
        <row r="304">
          <cell r="AT304">
            <v>0</v>
          </cell>
          <cell r="BB304">
            <v>0</v>
          </cell>
        </row>
        <row r="307">
          <cell r="AT307">
            <v>2089265.25</v>
          </cell>
          <cell r="AU307">
            <v>1159265.3</v>
          </cell>
          <cell r="BB307">
            <v>930000</v>
          </cell>
        </row>
        <row r="308">
          <cell r="AT308">
            <v>0</v>
          </cell>
          <cell r="BB308">
            <v>0</v>
          </cell>
        </row>
        <row r="313">
          <cell r="AT313">
            <v>0</v>
          </cell>
          <cell r="BB313">
            <v>0</v>
          </cell>
        </row>
        <row r="314">
          <cell r="AT314">
            <v>0</v>
          </cell>
          <cell r="BB314">
            <v>0</v>
          </cell>
        </row>
        <row r="318">
          <cell r="AT318">
            <v>11592652.5</v>
          </cell>
          <cell r="AU318">
            <v>11592652.5</v>
          </cell>
          <cell r="BB318">
            <v>0</v>
          </cell>
        </row>
        <row r="319">
          <cell r="AT319">
            <v>29905200</v>
          </cell>
          <cell r="AU319">
            <v>29905200</v>
          </cell>
          <cell r="BB319">
            <v>0</v>
          </cell>
        </row>
        <row r="323">
          <cell r="AT323">
            <v>483027.1875</v>
          </cell>
          <cell r="AU323">
            <v>483027.20000000001</v>
          </cell>
          <cell r="BB323">
            <v>0</v>
          </cell>
        </row>
        <row r="324">
          <cell r="AT324">
            <v>7476300</v>
          </cell>
          <cell r="AU324">
            <v>7476300</v>
          </cell>
          <cell r="BB324">
            <v>0</v>
          </cell>
        </row>
        <row r="328">
          <cell r="AT328">
            <v>6955591.5</v>
          </cell>
          <cell r="AU328">
            <v>6955591.5</v>
          </cell>
          <cell r="BB328">
            <v>0</v>
          </cell>
        </row>
        <row r="332">
          <cell r="AT332">
            <v>483027.1875</v>
          </cell>
          <cell r="AU332">
            <v>483027.20000000001</v>
          </cell>
          <cell r="BB332">
            <v>0</v>
          </cell>
        </row>
        <row r="333">
          <cell r="AT333">
            <v>0</v>
          </cell>
          <cell r="BB333">
            <v>0</v>
          </cell>
        </row>
        <row r="340">
          <cell r="AT340">
            <v>0</v>
          </cell>
          <cell r="BB340">
            <v>0</v>
          </cell>
        </row>
        <row r="341">
          <cell r="AT341">
            <v>2535687</v>
          </cell>
          <cell r="AU341">
            <v>1545687</v>
          </cell>
          <cell r="BB341">
            <v>0</v>
          </cell>
        </row>
        <row r="343">
          <cell r="AT343">
            <v>660000</v>
          </cell>
          <cell r="BB343">
            <v>660000</v>
          </cell>
        </row>
        <row r="344">
          <cell r="AT344">
            <v>615632.625</v>
          </cell>
          <cell r="AU344">
            <v>579632.6</v>
          </cell>
          <cell r="BB344">
            <v>0</v>
          </cell>
        </row>
        <row r="345">
          <cell r="AT345">
            <v>615632.625</v>
          </cell>
          <cell r="AU345">
            <v>615632.6</v>
          </cell>
          <cell r="BB345">
            <v>0</v>
          </cell>
        </row>
        <row r="346">
          <cell r="AT346">
            <v>50000</v>
          </cell>
          <cell r="BB346">
            <v>0</v>
          </cell>
        </row>
        <row r="349">
          <cell r="AT349">
            <v>0</v>
          </cell>
          <cell r="BB349">
            <v>0</v>
          </cell>
        </row>
        <row r="350">
          <cell r="AT350">
            <v>360000</v>
          </cell>
          <cell r="BB350">
            <v>360000</v>
          </cell>
        </row>
        <row r="351">
          <cell r="AT351">
            <v>50000000</v>
          </cell>
          <cell r="BB351">
            <v>0</v>
          </cell>
        </row>
        <row r="354">
          <cell r="AT354">
            <v>240000</v>
          </cell>
          <cell r="BB354">
            <v>0</v>
          </cell>
        </row>
        <row r="359">
          <cell r="AT359">
            <v>0</v>
          </cell>
          <cell r="BB359">
            <v>0</v>
          </cell>
        </row>
        <row r="365">
          <cell r="AT365">
            <v>5609760</v>
          </cell>
          <cell r="AU365">
            <v>5609760</v>
          </cell>
          <cell r="BB365">
            <v>0</v>
          </cell>
        </row>
        <row r="366">
          <cell r="AT366">
            <v>5821680</v>
          </cell>
          <cell r="AU366">
            <v>5821680</v>
          </cell>
          <cell r="BB366">
            <v>0</v>
          </cell>
        </row>
        <row r="367">
          <cell r="AT367">
            <v>255956000</v>
          </cell>
          <cell r="AU367">
            <v>255956000</v>
          </cell>
          <cell r="BB367">
            <v>0</v>
          </cell>
        </row>
        <row r="372">
          <cell r="AT372">
            <v>350000</v>
          </cell>
          <cell r="BB372">
            <v>350000</v>
          </cell>
        </row>
        <row r="373">
          <cell r="AT373">
            <v>1482097.5</v>
          </cell>
          <cell r="AU373">
            <v>1482097.5</v>
          </cell>
          <cell r="BB373">
            <v>0</v>
          </cell>
        </row>
        <row r="375">
          <cell r="AT375">
            <v>6000000</v>
          </cell>
          <cell r="AU375">
            <v>6000000</v>
          </cell>
          <cell r="BB375">
            <v>0</v>
          </cell>
        </row>
        <row r="376">
          <cell r="AT376">
            <v>1000000</v>
          </cell>
          <cell r="AU376">
            <v>1000000</v>
          </cell>
          <cell r="BB376">
            <v>0</v>
          </cell>
        </row>
        <row r="380">
          <cell r="AT380">
            <v>966054.375</v>
          </cell>
          <cell r="AU380">
            <v>966054.40000000002</v>
          </cell>
        </row>
        <row r="381">
          <cell r="AT381">
            <v>265005</v>
          </cell>
          <cell r="AU381">
            <v>265005</v>
          </cell>
          <cell r="BB381">
            <v>0</v>
          </cell>
        </row>
        <row r="382">
          <cell r="AT382">
            <v>1646.7750000000001</v>
          </cell>
          <cell r="AU382">
            <v>1646.8</v>
          </cell>
          <cell r="BB382">
            <v>0</v>
          </cell>
        </row>
        <row r="387">
          <cell r="AT387">
            <v>0</v>
          </cell>
          <cell r="BB387">
            <v>0</v>
          </cell>
        </row>
        <row r="388">
          <cell r="AT388">
            <v>0</v>
          </cell>
          <cell r="BB388">
            <v>0</v>
          </cell>
        </row>
        <row r="389">
          <cell r="AT389">
            <v>0</v>
          </cell>
          <cell r="BB389">
            <v>0</v>
          </cell>
        </row>
        <row r="392">
          <cell r="AT392">
            <v>18937912.5</v>
          </cell>
          <cell r="AU392">
            <v>18937912.5</v>
          </cell>
          <cell r="BB392">
            <v>0</v>
          </cell>
        </row>
        <row r="393">
          <cell r="AT393">
            <v>0</v>
          </cell>
          <cell r="BB393">
            <v>0</v>
          </cell>
        </row>
        <row r="397">
          <cell r="AT397">
            <v>0</v>
          </cell>
          <cell r="BB397">
            <v>0</v>
          </cell>
        </row>
        <row r="398">
          <cell r="AT398">
            <v>0</v>
          </cell>
          <cell r="BB398">
            <v>0</v>
          </cell>
        </row>
        <row r="399">
          <cell r="AT399">
            <v>0</v>
          </cell>
          <cell r="BB399">
            <v>0</v>
          </cell>
        </row>
        <row r="400">
          <cell r="AT400">
            <v>0</v>
          </cell>
          <cell r="BB400">
            <v>0</v>
          </cell>
        </row>
        <row r="401">
          <cell r="AT401">
            <v>0</v>
          </cell>
          <cell r="BB401">
            <v>0</v>
          </cell>
        </row>
        <row r="402">
          <cell r="AT402">
            <v>0</v>
          </cell>
          <cell r="BB402">
            <v>0</v>
          </cell>
        </row>
        <row r="404">
          <cell r="AT404">
            <v>0</v>
          </cell>
          <cell r="BB404">
            <v>0</v>
          </cell>
        </row>
        <row r="405">
          <cell r="AT405">
            <v>0</v>
          </cell>
          <cell r="BB405">
            <v>0</v>
          </cell>
        </row>
        <row r="406">
          <cell r="AT406">
            <v>0</v>
          </cell>
          <cell r="BB406">
            <v>0</v>
          </cell>
        </row>
        <row r="407">
          <cell r="AT407">
            <v>0</v>
          </cell>
          <cell r="BB407">
            <v>0</v>
          </cell>
        </row>
        <row r="410">
          <cell r="AT410">
            <v>0</v>
          </cell>
          <cell r="BB410">
            <v>0</v>
          </cell>
        </row>
        <row r="411">
          <cell r="AT411">
            <v>0</v>
          </cell>
          <cell r="BB411">
            <v>0</v>
          </cell>
        </row>
        <row r="412">
          <cell r="AT412">
            <v>0</v>
          </cell>
          <cell r="BB412">
            <v>0</v>
          </cell>
        </row>
        <row r="413">
          <cell r="AT413">
            <v>0</v>
          </cell>
          <cell r="BB413">
            <v>0</v>
          </cell>
        </row>
        <row r="415">
          <cell r="AT415">
            <v>0</v>
          </cell>
          <cell r="BB415">
            <v>0</v>
          </cell>
        </row>
        <row r="416">
          <cell r="AT416">
            <v>0</v>
          </cell>
          <cell r="BB416">
            <v>0</v>
          </cell>
        </row>
        <row r="421">
          <cell r="AT421">
            <v>0</v>
          </cell>
          <cell r="BB421">
            <v>0</v>
          </cell>
        </row>
        <row r="422">
          <cell r="AT422">
            <v>0</v>
          </cell>
          <cell r="BB422">
            <v>0</v>
          </cell>
        </row>
        <row r="426">
          <cell r="AT426">
            <v>0</v>
          </cell>
          <cell r="BB426">
            <v>0</v>
          </cell>
        </row>
        <row r="427">
          <cell r="AT427">
            <v>0</v>
          </cell>
          <cell r="BB427">
            <v>0</v>
          </cell>
        </row>
        <row r="432">
          <cell r="AT432">
            <v>0</v>
          </cell>
          <cell r="BB432">
            <v>0</v>
          </cell>
        </row>
        <row r="433">
          <cell r="AT433">
            <v>0</v>
          </cell>
          <cell r="BB433">
            <v>0</v>
          </cell>
        </row>
        <row r="434">
          <cell r="AT434">
            <v>0</v>
          </cell>
        </row>
        <row r="435">
          <cell r="BB435">
            <v>0</v>
          </cell>
        </row>
        <row r="437">
          <cell r="AT437">
            <v>0</v>
          </cell>
          <cell r="BB437">
            <v>0</v>
          </cell>
        </row>
        <row r="438">
          <cell r="AT438">
            <v>0</v>
          </cell>
          <cell r="BB438">
            <v>0</v>
          </cell>
        </row>
        <row r="439">
          <cell r="AT439">
            <v>0</v>
          </cell>
          <cell r="BB439">
            <v>0</v>
          </cell>
        </row>
      </sheetData>
      <sheetData sheetId="2">
        <row r="7">
          <cell r="AT7">
            <v>0</v>
          </cell>
          <cell r="BB7">
            <v>0</v>
          </cell>
        </row>
        <row r="12">
          <cell r="AT12">
            <v>386421.75</v>
          </cell>
          <cell r="AU12">
            <v>386421.8</v>
          </cell>
          <cell r="BB12">
            <v>0</v>
          </cell>
        </row>
        <row r="13">
          <cell r="AT13">
            <v>1246050</v>
          </cell>
          <cell r="AU13">
            <v>1246050</v>
          </cell>
          <cell r="BB13">
            <v>0</v>
          </cell>
        </row>
        <row r="17">
          <cell r="AT17">
            <v>874224</v>
          </cell>
          <cell r="AU17">
            <v>874224</v>
          </cell>
          <cell r="BB17">
            <v>0</v>
          </cell>
        </row>
        <row r="22">
          <cell r="AT22">
            <v>0</v>
          </cell>
          <cell r="BB22">
            <v>0</v>
          </cell>
        </row>
        <row r="28">
          <cell r="AT28">
            <v>2318530.5</v>
          </cell>
          <cell r="AU28">
            <v>2318530.5</v>
          </cell>
          <cell r="BB28">
            <v>0</v>
          </cell>
        </row>
        <row r="29">
          <cell r="AT29">
            <v>103046</v>
          </cell>
          <cell r="AU29">
            <v>103046</v>
          </cell>
          <cell r="BB29">
            <v>0</v>
          </cell>
        </row>
        <row r="33">
          <cell r="AT33">
            <v>876605.4375</v>
          </cell>
          <cell r="AU33">
            <v>96605.4</v>
          </cell>
          <cell r="BB33">
            <v>780000</v>
          </cell>
        </row>
        <row r="34">
          <cell r="AT34">
            <v>821169.375</v>
          </cell>
          <cell r="AU34">
            <v>41169.4</v>
          </cell>
          <cell r="BB34">
            <v>780000</v>
          </cell>
        </row>
        <row r="38">
          <cell r="AT38">
            <v>36000</v>
          </cell>
          <cell r="BB38">
            <v>0</v>
          </cell>
        </row>
        <row r="39">
          <cell r="AT39">
            <v>138460.5</v>
          </cell>
          <cell r="AU39">
            <v>12460.5</v>
          </cell>
          <cell r="BB39">
            <v>0</v>
          </cell>
        </row>
        <row r="43">
          <cell r="AT43">
            <v>36000</v>
          </cell>
          <cell r="BB43">
            <v>0</v>
          </cell>
        </row>
        <row r="44">
          <cell r="AT44">
            <v>138460.5</v>
          </cell>
          <cell r="AU44">
            <v>12460.5</v>
          </cell>
          <cell r="BB44">
            <v>0</v>
          </cell>
        </row>
        <row r="49">
          <cell r="AT49">
            <v>0</v>
          </cell>
          <cell r="BB49">
            <v>0</v>
          </cell>
        </row>
        <row r="50">
          <cell r="AT50">
            <v>30000</v>
          </cell>
          <cell r="BB50">
            <v>0</v>
          </cell>
        </row>
        <row r="54">
          <cell r="AT54">
            <v>1545687</v>
          </cell>
          <cell r="AU54">
            <v>1545687</v>
          </cell>
          <cell r="BB54">
            <v>0</v>
          </cell>
        </row>
        <row r="55">
          <cell r="AT55">
            <v>31151.25</v>
          </cell>
          <cell r="AU55">
            <v>31151.3</v>
          </cell>
          <cell r="BB55">
            <v>0</v>
          </cell>
        </row>
        <row r="56">
          <cell r="AT56">
            <v>1545687</v>
          </cell>
          <cell r="AU56">
            <v>1545687</v>
          </cell>
          <cell r="BB56">
            <v>0</v>
          </cell>
        </row>
        <row r="59">
          <cell r="AT59">
            <v>658710</v>
          </cell>
          <cell r="AU59">
            <v>658710</v>
          </cell>
          <cell r="BB59">
            <v>0</v>
          </cell>
        </row>
        <row r="60">
          <cell r="AT60">
            <v>658710</v>
          </cell>
          <cell r="AU60">
            <v>658710</v>
          </cell>
          <cell r="BB60">
            <v>0</v>
          </cell>
        </row>
        <row r="64">
          <cell r="AT64">
            <v>0</v>
          </cell>
          <cell r="BB64">
            <v>0</v>
          </cell>
        </row>
        <row r="65">
          <cell r="AT65">
            <v>732460.5</v>
          </cell>
          <cell r="AU65">
            <v>12460.5</v>
          </cell>
          <cell r="BB65">
            <v>720000</v>
          </cell>
        </row>
        <row r="71">
          <cell r="AT71">
            <v>0</v>
          </cell>
          <cell r="BB71">
            <v>0</v>
          </cell>
        </row>
        <row r="72">
          <cell r="AT72">
            <v>0</v>
          </cell>
          <cell r="BB72">
            <v>0</v>
          </cell>
        </row>
        <row r="73">
          <cell r="AT73">
            <v>0</v>
          </cell>
          <cell r="BB73">
            <v>0</v>
          </cell>
        </row>
        <row r="74">
          <cell r="AT74">
            <v>0</v>
          </cell>
          <cell r="BB74">
            <v>0</v>
          </cell>
        </row>
        <row r="75">
          <cell r="AT75">
            <v>0</v>
          </cell>
          <cell r="BB75">
            <v>0</v>
          </cell>
        </row>
        <row r="76">
          <cell r="AT76">
            <v>3864217.5</v>
          </cell>
          <cell r="AU76">
            <v>3864217.5</v>
          </cell>
          <cell r="BB76">
            <v>0</v>
          </cell>
        </row>
        <row r="77">
          <cell r="AT77">
            <v>386421.75</v>
          </cell>
          <cell r="AU77">
            <v>386421.8</v>
          </cell>
          <cell r="BB77">
            <v>0</v>
          </cell>
        </row>
        <row r="78">
          <cell r="AT78">
            <v>193210.875</v>
          </cell>
          <cell r="AU78">
            <v>193211</v>
          </cell>
          <cell r="BB78">
            <v>0</v>
          </cell>
        </row>
        <row r="79">
          <cell r="AT79">
            <v>0</v>
          </cell>
          <cell r="BB79">
            <v>0</v>
          </cell>
        </row>
        <row r="80">
          <cell r="AT80">
            <v>0</v>
          </cell>
          <cell r="BB80">
            <v>0</v>
          </cell>
        </row>
        <row r="82">
          <cell r="AT82">
            <v>0</v>
          </cell>
          <cell r="BB82">
            <v>0</v>
          </cell>
        </row>
        <row r="83">
          <cell r="AT83">
            <v>24000</v>
          </cell>
          <cell r="BB83">
            <v>0</v>
          </cell>
        </row>
        <row r="84">
          <cell r="AT84">
            <v>1121445</v>
          </cell>
          <cell r="AU84">
            <v>1121445</v>
          </cell>
          <cell r="BB84">
            <v>0</v>
          </cell>
        </row>
        <row r="85">
          <cell r="AT85">
            <v>498420</v>
          </cell>
          <cell r="AU85">
            <v>498420</v>
          </cell>
          <cell r="BB85">
            <v>0</v>
          </cell>
        </row>
        <row r="87">
          <cell r="AT87">
            <v>6282748</v>
          </cell>
          <cell r="AU87">
            <v>6182748</v>
          </cell>
          <cell r="BB87">
            <v>0</v>
          </cell>
        </row>
        <row r="88">
          <cell r="AT88">
            <v>186907.5</v>
          </cell>
          <cell r="AU88">
            <v>186907.5</v>
          </cell>
          <cell r="BB88">
            <v>0</v>
          </cell>
        </row>
        <row r="92">
          <cell r="AT92">
            <v>0</v>
          </cell>
          <cell r="BB92">
            <v>0</v>
          </cell>
        </row>
        <row r="93">
          <cell r="AT93">
            <v>0</v>
          </cell>
          <cell r="BB93">
            <v>0</v>
          </cell>
        </row>
        <row r="94">
          <cell r="AT94">
            <v>0</v>
          </cell>
          <cell r="BB94">
            <v>0</v>
          </cell>
        </row>
        <row r="95">
          <cell r="AT95">
            <v>24921</v>
          </cell>
          <cell r="AU95">
            <v>24921</v>
          </cell>
          <cell r="BB95">
            <v>0</v>
          </cell>
        </row>
        <row r="96">
          <cell r="AT96">
            <v>0</v>
          </cell>
          <cell r="BB96">
            <v>0</v>
          </cell>
        </row>
        <row r="97">
          <cell r="AT97">
            <v>1159265.25</v>
          </cell>
          <cell r="AU97">
            <v>1159265.3</v>
          </cell>
          <cell r="BB97">
            <v>0</v>
          </cell>
        </row>
        <row r="99">
          <cell r="AT99">
            <v>500000</v>
          </cell>
          <cell r="BB99">
            <v>0</v>
          </cell>
        </row>
        <row r="100">
          <cell r="AT100">
            <v>934537.5</v>
          </cell>
          <cell r="AU100">
            <v>934537.5</v>
          </cell>
          <cell r="BB100">
            <v>0</v>
          </cell>
        </row>
        <row r="101">
          <cell r="AT101">
            <v>600000</v>
          </cell>
          <cell r="BB101">
            <v>0</v>
          </cell>
        </row>
        <row r="104">
          <cell r="AT104">
            <v>0</v>
          </cell>
          <cell r="BB104">
            <v>0</v>
          </cell>
        </row>
        <row r="105">
          <cell r="AT105">
            <v>0</v>
          </cell>
          <cell r="BB105">
            <v>0</v>
          </cell>
        </row>
        <row r="106">
          <cell r="AT106">
            <v>0</v>
          </cell>
          <cell r="BB106">
            <v>0</v>
          </cell>
        </row>
        <row r="107">
          <cell r="AT107">
            <v>0</v>
          </cell>
          <cell r="BB107">
            <v>0</v>
          </cell>
        </row>
        <row r="108">
          <cell r="AT108">
            <v>0</v>
          </cell>
          <cell r="BB108">
            <v>0</v>
          </cell>
        </row>
        <row r="110">
          <cell r="AT110">
            <v>249210</v>
          </cell>
          <cell r="AU110">
            <v>249210</v>
          </cell>
          <cell r="BB110">
            <v>0</v>
          </cell>
        </row>
        <row r="111">
          <cell r="AT111">
            <v>24921</v>
          </cell>
          <cell r="AU111">
            <v>24921</v>
          </cell>
          <cell r="BB111">
            <v>0</v>
          </cell>
        </row>
        <row r="112">
          <cell r="AT112">
            <v>1495260</v>
          </cell>
          <cell r="AU112">
            <v>1495260</v>
          </cell>
          <cell r="BB112">
            <v>0</v>
          </cell>
        </row>
        <row r="113">
          <cell r="AT113">
            <v>30000</v>
          </cell>
          <cell r="BB113">
            <v>0</v>
          </cell>
        </row>
        <row r="117">
          <cell r="AT117">
            <v>0</v>
          </cell>
          <cell r="BB117">
            <v>0</v>
          </cell>
        </row>
        <row r="118">
          <cell r="AT118">
            <v>0</v>
          </cell>
          <cell r="BB118">
            <v>0</v>
          </cell>
        </row>
        <row r="119">
          <cell r="AT119">
            <v>0</v>
          </cell>
          <cell r="BB119">
            <v>0</v>
          </cell>
        </row>
        <row r="122">
          <cell r="AT122">
            <v>3482108.75</v>
          </cell>
          <cell r="AU122">
            <v>1932108.8</v>
          </cell>
          <cell r="BB122">
            <v>1550000</v>
          </cell>
        </row>
        <row r="123">
          <cell r="AT123">
            <v>0</v>
          </cell>
          <cell r="BB123">
            <v>0</v>
          </cell>
        </row>
        <row r="127">
          <cell r="AT127">
            <v>1064816.3125</v>
          </cell>
          <cell r="AU127">
            <v>289816</v>
          </cell>
          <cell r="BB127">
            <v>775000</v>
          </cell>
        </row>
        <row r="128">
          <cell r="AT128">
            <v>115926.52499999999</v>
          </cell>
          <cell r="AU128">
            <v>115926.5</v>
          </cell>
          <cell r="BB128">
            <v>0</v>
          </cell>
        </row>
        <row r="129">
          <cell r="AT129">
            <v>0</v>
          </cell>
          <cell r="BB129">
            <v>0</v>
          </cell>
        </row>
        <row r="130">
          <cell r="AT130">
            <v>0</v>
          </cell>
          <cell r="BB130">
            <v>0</v>
          </cell>
        </row>
        <row r="131">
          <cell r="AT131">
            <v>0</v>
          </cell>
          <cell r="BB131">
            <v>0</v>
          </cell>
        </row>
        <row r="133">
          <cell r="AT133">
            <v>327834</v>
          </cell>
          <cell r="AU133">
            <v>327834</v>
          </cell>
          <cell r="BB133">
            <v>0</v>
          </cell>
        </row>
        <row r="134">
          <cell r="AT134">
            <v>988065</v>
          </cell>
          <cell r="AU134">
            <v>988065</v>
          </cell>
          <cell r="BB134">
            <v>0</v>
          </cell>
        </row>
        <row r="138">
          <cell r="AT138">
            <v>147855.6</v>
          </cell>
          <cell r="AU138">
            <v>21855.599999999999</v>
          </cell>
          <cell r="BB138">
            <v>0</v>
          </cell>
        </row>
        <row r="139">
          <cell r="AT139">
            <v>57963.262499999997</v>
          </cell>
          <cell r="AU139">
            <v>57963.3</v>
          </cell>
          <cell r="BB139">
            <v>0</v>
          </cell>
        </row>
        <row r="144">
          <cell r="AT144">
            <v>0</v>
          </cell>
          <cell r="BB144">
            <v>0</v>
          </cell>
        </row>
        <row r="145">
          <cell r="AT145">
            <v>0</v>
          </cell>
          <cell r="BB145">
            <v>0</v>
          </cell>
        </row>
        <row r="146">
          <cell r="AT146">
            <v>0</v>
          </cell>
          <cell r="BB146">
            <v>0</v>
          </cell>
        </row>
        <row r="149">
          <cell r="AT149">
            <v>0</v>
          </cell>
          <cell r="BB149">
            <v>0</v>
          </cell>
        </row>
        <row r="150">
          <cell r="AT150">
            <v>249210</v>
          </cell>
          <cell r="AU150">
            <v>249210</v>
          </cell>
          <cell r="BB150">
            <v>0</v>
          </cell>
        </row>
        <row r="154">
          <cell r="AT154">
            <v>1738897.875</v>
          </cell>
          <cell r="AU154">
            <v>1738898</v>
          </cell>
          <cell r="BB154">
            <v>0</v>
          </cell>
        </row>
        <row r="155">
          <cell r="AT155">
            <v>0</v>
          </cell>
          <cell r="BB155">
            <v>0</v>
          </cell>
        </row>
        <row r="156">
          <cell r="AT156">
            <v>0</v>
          </cell>
          <cell r="BB156">
            <v>0</v>
          </cell>
        </row>
        <row r="159">
          <cell r="AT159">
            <v>1738897.875</v>
          </cell>
          <cell r="AU159">
            <v>1738898</v>
          </cell>
          <cell r="BB159">
            <v>0</v>
          </cell>
        </row>
        <row r="160">
          <cell r="AT160">
            <v>0</v>
          </cell>
          <cell r="BB160">
            <v>0</v>
          </cell>
        </row>
        <row r="161">
          <cell r="AT161">
            <v>0</v>
          </cell>
          <cell r="BB161">
            <v>0</v>
          </cell>
        </row>
        <row r="165">
          <cell r="AT165">
            <v>0</v>
          </cell>
          <cell r="BB165">
            <v>0</v>
          </cell>
        </row>
        <row r="166">
          <cell r="AT166">
            <v>0</v>
          </cell>
          <cell r="BB166">
            <v>0</v>
          </cell>
        </row>
        <row r="167">
          <cell r="AT167">
            <v>0</v>
          </cell>
          <cell r="BB167">
            <v>0</v>
          </cell>
        </row>
        <row r="170">
          <cell r="AT170">
            <v>0</v>
          </cell>
          <cell r="BB170">
            <v>0</v>
          </cell>
        </row>
        <row r="171">
          <cell r="AT171">
            <v>0</v>
          </cell>
          <cell r="BB171">
            <v>0</v>
          </cell>
        </row>
        <row r="172">
          <cell r="AT172">
            <v>0</v>
          </cell>
          <cell r="BB172">
            <v>0</v>
          </cell>
        </row>
        <row r="173">
          <cell r="AT173">
            <v>0</v>
          </cell>
          <cell r="BB173">
            <v>0</v>
          </cell>
        </row>
        <row r="174">
          <cell r="AT174">
            <v>0</v>
          </cell>
          <cell r="BB174">
            <v>0</v>
          </cell>
        </row>
        <row r="176">
          <cell r="AT176">
            <v>0</v>
          </cell>
          <cell r="BB176">
            <v>0</v>
          </cell>
        </row>
        <row r="181">
          <cell r="AT181">
            <v>0</v>
          </cell>
          <cell r="BB181">
            <v>0</v>
          </cell>
        </row>
        <row r="182">
          <cell r="AT182">
            <v>150000</v>
          </cell>
          <cell r="AU182">
            <v>150000</v>
          </cell>
          <cell r="BB182">
            <v>0</v>
          </cell>
        </row>
        <row r="186">
          <cell r="AT186">
            <v>247016.25</v>
          </cell>
          <cell r="AU186">
            <v>247016.3</v>
          </cell>
          <cell r="BB186">
            <v>0</v>
          </cell>
        </row>
        <row r="187">
          <cell r="AT187">
            <v>0</v>
          </cell>
          <cell r="BB187">
            <v>0</v>
          </cell>
        </row>
        <row r="191">
          <cell r="AT191">
            <v>0</v>
          </cell>
          <cell r="BB191">
            <v>0</v>
          </cell>
        </row>
        <row r="192">
          <cell r="AT192">
            <v>0</v>
          </cell>
          <cell r="BB192">
            <v>0</v>
          </cell>
        </row>
        <row r="193">
          <cell r="AT193">
            <v>0</v>
          </cell>
          <cell r="BB193">
            <v>0</v>
          </cell>
        </row>
        <row r="194">
          <cell r="AT194">
            <v>0</v>
          </cell>
          <cell r="BB194">
            <v>0</v>
          </cell>
        </row>
        <row r="196">
          <cell r="AT196">
            <v>227284.35</v>
          </cell>
          <cell r="AU196">
            <v>227284.4</v>
          </cell>
          <cell r="BB196">
            <v>0</v>
          </cell>
        </row>
        <row r="197">
          <cell r="AT197">
            <v>57381.5</v>
          </cell>
          <cell r="AU197">
            <v>57381.5</v>
          </cell>
          <cell r="BB197">
            <v>0</v>
          </cell>
        </row>
        <row r="198">
          <cell r="AT198">
            <v>120000</v>
          </cell>
          <cell r="AU198">
            <v>120000</v>
          </cell>
          <cell r="BB198">
            <v>0</v>
          </cell>
        </row>
        <row r="202">
          <cell r="AT202">
            <v>0</v>
          </cell>
          <cell r="BB202">
            <v>0</v>
          </cell>
        </row>
        <row r="203">
          <cell r="AT203">
            <v>70000</v>
          </cell>
          <cell r="BB203">
            <v>0</v>
          </cell>
        </row>
        <row r="207">
          <cell r="AT207">
            <v>0</v>
          </cell>
          <cell r="BB207">
            <v>0</v>
          </cell>
        </row>
        <row r="212">
          <cell r="AT212">
            <v>1482097.5</v>
          </cell>
          <cell r="AU212">
            <v>1482097.5</v>
          </cell>
          <cell r="BB212">
            <v>0</v>
          </cell>
        </row>
        <row r="213">
          <cell r="AT213">
            <v>100000</v>
          </cell>
          <cell r="BB213">
            <v>0</v>
          </cell>
        </row>
        <row r="214">
          <cell r="AT214">
            <v>600000</v>
          </cell>
          <cell r="BB214">
            <v>0</v>
          </cell>
        </row>
        <row r="217">
          <cell r="AT217">
            <v>54000</v>
          </cell>
          <cell r="BB217">
            <v>0</v>
          </cell>
        </row>
        <row r="218">
          <cell r="AT218">
            <v>126000</v>
          </cell>
          <cell r="BB218">
            <v>0</v>
          </cell>
        </row>
        <row r="222">
          <cell r="AT222">
            <v>289816.3125</v>
          </cell>
          <cell r="AU222">
            <v>289816.3</v>
          </cell>
          <cell r="BB222">
            <v>0</v>
          </cell>
        </row>
        <row r="223">
          <cell r="AT223">
            <v>360000</v>
          </cell>
          <cell r="AU223">
            <v>360000</v>
          </cell>
          <cell r="BB223">
            <v>0</v>
          </cell>
        </row>
        <row r="227">
          <cell r="AT227">
            <v>36000</v>
          </cell>
          <cell r="BB227">
            <v>0</v>
          </cell>
        </row>
        <row r="228">
          <cell r="AT228">
            <v>0</v>
          </cell>
          <cell r="BB228">
            <v>0</v>
          </cell>
        </row>
        <row r="229">
          <cell r="AT229">
            <v>0</v>
          </cell>
          <cell r="BB229">
            <v>0</v>
          </cell>
        </row>
        <row r="232">
          <cell r="AT232">
            <v>60000</v>
          </cell>
          <cell r="AU232">
            <v>60000</v>
          </cell>
          <cell r="BB232">
            <v>0</v>
          </cell>
        </row>
        <row r="233">
          <cell r="AT233">
            <v>72000</v>
          </cell>
          <cell r="AU233">
            <v>72000</v>
          </cell>
          <cell r="BB233">
            <v>0</v>
          </cell>
        </row>
        <row r="239">
          <cell r="AT239">
            <v>2000000</v>
          </cell>
          <cell r="BB239">
            <v>0</v>
          </cell>
        </row>
        <row r="243">
          <cell r="AT243">
            <v>3450000</v>
          </cell>
          <cell r="BB243">
            <v>2200000</v>
          </cell>
        </row>
        <row r="244">
          <cell r="AT244">
            <v>4400000</v>
          </cell>
          <cell r="AU244">
            <v>4400000</v>
          </cell>
          <cell r="BB244">
            <v>0</v>
          </cell>
        </row>
        <row r="245">
          <cell r="AT245">
            <v>4400000</v>
          </cell>
          <cell r="AU245">
            <v>4400000</v>
          </cell>
          <cell r="BB245">
            <v>0</v>
          </cell>
        </row>
        <row r="246">
          <cell r="AT246">
            <v>4400000</v>
          </cell>
          <cell r="AU246">
            <v>4400000</v>
          </cell>
          <cell r="BB246">
            <v>0</v>
          </cell>
        </row>
        <row r="247">
          <cell r="AT247">
            <v>4400000</v>
          </cell>
          <cell r="AU247">
            <v>4400000</v>
          </cell>
          <cell r="BB247">
            <v>0</v>
          </cell>
        </row>
        <row r="249">
          <cell r="AT249">
            <v>0</v>
          </cell>
          <cell r="BB249">
            <v>0</v>
          </cell>
        </row>
        <row r="250">
          <cell r="AT250">
            <v>6250000</v>
          </cell>
          <cell r="AU250">
            <v>6250000</v>
          </cell>
        </row>
        <row r="254">
          <cell r="AT254">
            <v>0</v>
          </cell>
          <cell r="BB254">
            <v>0</v>
          </cell>
        </row>
        <row r="255">
          <cell r="AT255">
            <v>60000</v>
          </cell>
          <cell r="BB255">
            <v>210000</v>
          </cell>
        </row>
        <row r="261">
          <cell r="BB261">
            <v>0</v>
          </cell>
        </row>
        <row r="266">
          <cell r="BB266">
            <v>0</v>
          </cell>
        </row>
        <row r="267">
          <cell r="BB267">
            <v>0</v>
          </cell>
        </row>
        <row r="282">
          <cell r="AT282">
            <v>0</v>
          </cell>
          <cell r="BB282">
            <v>0</v>
          </cell>
        </row>
        <row r="284">
          <cell r="AT284">
            <v>0</v>
          </cell>
          <cell r="BB284">
            <v>0</v>
          </cell>
        </row>
        <row r="287">
          <cell r="AT287">
            <v>0</v>
          </cell>
          <cell r="BB287">
            <v>0</v>
          </cell>
        </row>
        <row r="288">
          <cell r="AT288">
            <v>0</v>
          </cell>
          <cell r="BB288">
            <v>0</v>
          </cell>
        </row>
        <row r="289">
          <cell r="AT289">
            <v>0</v>
          </cell>
          <cell r="BB289">
            <v>0</v>
          </cell>
        </row>
        <row r="294">
          <cell r="AT294">
            <v>0</v>
          </cell>
          <cell r="AU294">
            <v>0</v>
          </cell>
          <cell r="BB294">
            <v>0</v>
          </cell>
        </row>
        <row r="295">
          <cell r="AT295">
            <v>0</v>
          </cell>
        </row>
        <row r="302">
          <cell r="AT302">
            <v>0</v>
          </cell>
          <cell r="BB302">
            <v>0</v>
          </cell>
        </row>
        <row r="303">
          <cell r="AT303">
            <v>0</v>
          </cell>
          <cell r="BB303">
            <v>0</v>
          </cell>
        </row>
        <row r="304">
          <cell r="AT304">
            <v>0</v>
          </cell>
          <cell r="BB304">
            <v>0</v>
          </cell>
        </row>
        <row r="307">
          <cell r="AT307">
            <v>0</v>
          </cell>
          <cell r="BB307">
            <v>0</v>
          </cell>
        </row>
        <row r="308">
          <cell r="AT308">
            <v>0</v>
          </cell>
          <cell r="BB308">
            <v>0</v>
          </cell>
        </row>
        <row r="313">
          <cell r="AT313">
            <v>739321.08750000002</v>
          </cell>
          <cell r="AU313">
            <v>19321</v>
          </cell>
          <cell r="BB313">
            <v>720000</v>
          </cell>
        </row>
        <row r="314">
          <cell r="AT314">
            <v>655668</v>
          </cell>
          <cell r="AU314">
            <v>655668</v>
          </cell>
          <cell r="BB314">
            <v>0</v>
          </cell>
        </row>
        <row r="318">
          <cell r="AT318">
            <v>11592652.5</v>
          </cell>
          <cell r="AU318">
            <v>11592652.5</v>
          </cell>
          <cell r="BB318">
            <v>0</v>
          </cell>
        </row>
        <row r="319">
          <cell r="AT319">
            <v>29905200</v>
          </cell>
          <cell r="AU319">
            <v>29905200</v>
          </cell>
          <cell r="BB319">
            <v>0</v>
          </cell>
        </row>
        <row r="323">
          <cell r="AT323">
            <v>483027.1875</v>
          </cell>
          <cell r="AU323">
            <v>483027.20000000001</v>
          </cell>
          <cell r="BB323">
            <v>0</v>
          </cell>
        </row>
        <row r="324">
          <cell r="AT324">
            <v>7476300</v>
          </cell>
          <cell r="AU324">
            <v>7476300</v>
          </cell>
          <cell r="BB324">
            <v>0</v>
          </cell>
        </row>
        <row r="328">
          <cell r="AT328">
            <v>0</v>
          </cell>
          <cell r="BB328">
            <v>0</v>
          </cell>
        </row>
        <row r="332">
          <cell r="AT332">
            <v>483027.1875</v>
          </cell>
          <cell r="AU332">
            <v>483027.20000000001</v>
          </cell>
          <cell r="BB332">
            <v>0</v>
          </cell>
        </row>
        <row r="333">
          <cell r="AT333">
            <v>600000</v>
          </cell>
          <cell r="BB333">
            <v>0</v>
          </cell>
        </row>
        <row r="340">
          <cell r="AT340">
            <v>0</v>
          </cell>
          <cell r="BB340">
            <v>0</v>
          </cell>
        </row>
        <row r="341">
          <cell r="AT341">
            <v>2535687</v>
          </cell>
          <cell r="AU341">
            <v>1545687</v>
          </cell>
          <cell r="BB341">
            <v>0</v>
          </cell>
        </row>
        <row r="343">
          <cell r="AT343">
            <v>0</v>
          </cell>
          <cell r="BB343">
            <v>0</v>
          </cell>
        </row>
        <row r="344">
          <cell r="AT344">
            <v>615632.625</v>
          </cell>
          <cell r="AU344">
            <v>579632.6</v>
          </cell>
          <cell r="BB344">
            <v>0</v>
          </cell>
        </row>
        <row r="345">
          <cell r="AT345">
            <v>615632.625</v>
          </cell>
          <cell r="AU345">
            <v>615632.6</v>
          </cell>
          <cell r="BB345">
            <v>0</v>
          </cell>
        </row>
        <row r="346">
          <cell r="AT346">
            <v>50000</v>
          </cell>
          <cell r="BB346">
            <v>0</v>
          </cell>
        </row>
        <row r="349">
          <cell r="AT349">
            <v>0</v>
          </cell>
          <cell r="BB349">
            <v>0</v>
          </cell>
        </row>
        <row r="350">
          <cell r="AT350">
            <v>0</v>
          </cell>
          <cell r="BB350">
            <v>0</v>
          </cell>
        </row>
        <row r="351">
          <cell r="AT351">
            <v>0</v>
          </cell>
          <cell r="BB351">
            <v>0</v>
          </cell>
        </row>
        <row r="354">
          <cell r="AT354">
            <v>240000</v>
          </cell>
          <cell r="BB354">
            <v>0</v>
          </cell>
        </row>
        <row r="359">
          <cell r="AT359">
            <v>500000</v>
          </cell>
          <cell r="BB359">
            <v>0</v>
          </cell>
        </row>
        <row r="365">
          <cell r="AT365">
            <v>0</v>
          </cell>
          <cell r="BB365">
            <v>0</v>
          </cell>
        </row>
        <row r="366">
          <cell r="AT366">
            <v>5269680</v>
          </cell>
          <cell r="AU366">
            <v>5269680</v>
          </cell>
          <cell r="BB366">
            <v>0</v>
          </cell>
        </row>
        <row r="367">
          <cell r="AT367">
            <v>255956000</v>
          </cell>
          <cell r="AU367">
            <v>255956000</v>
          </cell>
          <cell r="BB367">
            <v>0</v>
          </cell>
        </row>
        <row r="372">
          <cell r="AT372">
            <v>350000</v>
          </cell>
          <cell r="BB372">
            <v>350000</v>
          </cell>
        </row>
        <row r="373">
          <cell r="AT373">
            <v>1482097.5</v>
          </cell>
          <cell r="AU373">
            <v>1482097.5</v>
          </cell>
          <cell r="BB373">
            <v>0</v>
          </cell>
        </row>
        <row r="375">
          <cell r="AT375">
            <v>6000000</v>
          </cell>
          <cell r="AU375">
            <v>6000000</v>
          </cell>
          <cell r="BB375">
            <v>0</v>
          </cell>
        </row>
        <row r="376">
          <cell r="AT376">
            <v>1000000</v>
          </cell>
          <cell r="AU376">
            <v>1000000</v>
          </cell>
          <cell r="BB376">
            <v>0</v>
          </cell>
        </row>
        <row r="380">
          <cell r="AT380">
            <v>0</v>
          </cell>
        </row>
        <row r="381">
          <cell r="AT381">
            <v>0</v>
          </cell>
          <cell r="BB381">
            <v>0</v>
          </cell>
        </row>
        <row r="382">
          <cell r="AT382">
            <v>1646.7750000000001</v>
          </cell>
          <cell r="AU382">
            <v>1646.8</v>
          </cell>
          <cell r="BB382">
            <v>0</v>
          </cell>
        </row>
        <row r="387">
          <cell r="AT387">
            <v>0</v>
          </cell>
          <cell r="BB387">
            <v>0</v>
          </cell>
        </row>
        <row r="388">
          <cell r="AT388">
            <v>0</v>
          </cell>
          <cell r="BB388">
            <v>0</v>
          </cell>
        </row>
        <row r="389">
          <cell r="AT389">
            <v>0</v>
          </cell>
          <cell r="BB389">
            <v>0</v>
          </cell>
        </row>
        <row r="392">
          <cell r="AT392">
            <v>18937912.5</v>
          </cell>
          <cell r="AU392">
            <v>18937912.5</v>
          </cell>
          <cell r="BB392">
            <v>0</v>
          </cell>
        </row>
        <row r="393">
          <cell r="AT393">
            <v>1869075</v>
          </cell>
          <cell r="AU393">
            <v>1869075</v>
          </cell>
          <cell r="BB393">
            <v>0</v>
          </cell>
        </row>
        <row r="397">
          <cell r="AT397">
            <v>8000000</v>
          </cell>
          <cell r="BB397">
            <v>0</v>
          </cell>
        </row>
        <row r="398">
          <cell r="AT398">
            <v>8000000</v>
          </cell>
          <cell r="BB398">
            <v>0</v>
          </cell>
        </row>
        <row r="399">
          <cell r="AT399">
            <v>5269680</v>
          </cell>
          <cell r="AU399">
            <v>5269680</v>
          </cell>
          <cell r="BB399">
            <v>0</v>
          </cell>
        </row>
        <row r="400">
          <cell r="AT400">
            <v>0</v>
          </cell>
          <cell r="BB400">
            <v>0</v>
          </cell>
        </row>
        <row r="401">
          <cell r="AT401">
            <v>0</v>
          </cell>
          <cell r="BB401">
            <v>0</v>
          </cell>
        </row>
        <row r="402">
          <cell r="AT402">
            <v>0</v>
          </cell>
          <cell r="BB402">
            <v>0</v>
          </cell>
        </row>
        <row r="404">
          <cell r="AT404">
            <v>1200000</v>
          </cell>
          <cell r="BB404">
            <v>0</v>
          </cell>
        </row>
        <row r="405">
          <cell r="AT405">
            <v>250000000</v>
          </cell>
          <cell r="BB405">
            <v>0</v>
          </cell>
        </row>
        <row r="406">
          <cell r="AT406">
            <v>0</v>
          </cell>
          <cell r="BB406">
            <v>0</v>
          </cell>
        </row>
        <row r="407">
          <cell r="AT407">
            <v>0</v>
          </cell>
          <cell r="BB407">
            <v>0</v>
          </cell>
        </row>
        <row r="410">
          <cell r="AT410">
            <v>0</v>
          </cell>
          <cell r="BB410">
            <v>0</v>
          </cell>
        </row>
        <row r="411">
          <cell r="AT411">
            <v>0</v>
          </cell>
          <cell r="BB411">
            <v>0</v>
          </cell>
        </row>
        <row r="412">
          <cell r="AT412">
            <v>0</v>
          </cell>
          <cell r="BB412">
            <v>0</v>
          </cell>
        </row>
        <row r="413">
          <cell r="AT413">
            <v>0</v>
          </cell>
          <cell r="BB413">
            <v>0</v>
          </cell>
        </row>
        <row r="415">
          <cell r="AT415">
            <v>2400000</v>
          </cell>
          <cell r="AU415">
            <v>2400000</v>
          </cell>
          <cell r="BB415">
            <v>0</v>
          </cell>
        </row>
        <row r="416">
          <cell r="AT416">
            <v>48000</v>
          </cell>
          <cell r="BB416">
            <v>0</v>
          </cell>
        </row>
        <row r="421">
          <cell r="AT421">
            <v>60000</v>
          </cell>
          <cell r="BB421">
            <v>0</v>
          </cell>
        </row>
        <row r="422">
          <cell r="AT422">
            <v>0</v>
          </cell>
          <cell r="BB422">
            <v>0</v>
          </cell>
        </row>
        <row r="426">
          <cell r="AT426">
            <v>500000</v>
          </cell>
          <cell r="BB426">
            <v>0</v>
          </cell>
        </row>
        <row r="427">
          <cell r="AT427">
            <v>60000</v>
          </cell>
          <cell r="BB427">
            <v>0</v>
          </cell>
        </row>
        <row r="432">
          <cell r="AT432">
            <v>1317420</v>
          </cell>
          <cell r="AU432">
            <v>1317420</v>
          </cell>
          <cell r="BB432">
            <v>0</v>
          </cell>
        </row>
        <row r="433">
          <cell r="AT433">
            <v>1000000</v>
          </cell>
          <cell r="BB433">
            <v>0</v>
          </cell>
        </row>
        <row r="434">
          <cell r="AT434">
            <v>0</v>
          </cell>
        </row>
        <row r="435">
          <cell r="BB435">
            <v>0</v>
          </cell>
        </row>
        <row r="437">
          <cell r="AT437">
            <v>0</v>
          </cell>
          <cell r="BB437">
            <v>0</v>
          </cell>
        </row>
        <row r="438">
          <cell r="AT438">
            <v>1200000</v>
          </cell>
          <cell r="BB438">
            <v>0</v>
          </cell>
        </row>
        <row r="439">
          <cell r="AT439">
            <v>2400000</v>
          </cell>
          <cell r="BB439">
            <v>0</v>
          </cell>
        </row>
      </sheetData>
      <sheetData sheetId="3">
        <row r="7">
          <cell r="AT7">
            <v>0</v>
          </cell>
          <cell r="BB7">
            <v>0</v>
          </cell>
        </row>
        <row r="12">
          <cell r="AT12">
            <v>386421.75</v>
          </cell>
          <cell r="AU12">
            <v>386421.8</v>
          </cell>
          <cell r="BB12">
            <v>0</v>
          </cell>
        </row>
        <row r="13">
          <cell r="AT13">
            <v>1246050</v>
          </cell>
          <cell r="AU13">
            <v>1246050</v>
          </cell>
          <cell r="BB13">
            <v>0</v>
          </cell>
        </row>
        <row r="17">
          <cell r="AT17">
            <v>874224</v>
          </cell>
          <cell r="AU17">
            <v>874224</v>
          </cell>
          <cell r="BB17">
            <v>0</v>
          </cell>
        </row>
        <row r="22">
          <cell r="AT22">
            <v>0</v>
          </cell>
          <cell r="BB22">
            <v>0</v>
          </cell>
        </row>
        <row r="28">
          <cell r="AT28">
            <v>2318530.5</v>
          </cell>
          <cell r="AU28">
            <v>2318530.5</v>
          </cell>
          <cell r="BB28">
            <v>0</v>
          </cell>
        </row>
        <row r="29">
          <cell r="AT29">
            <v>103046</v>
          </cell>
          <cell r="AU29">
            <v>103046</v>
          </cell>
          <cell r="BB29">
            <v>0</v>
          </cell>
        </row>
        <row r="33">
          <cell r="AT33">
            <v>876605.4375</v>
          </cell>
          <cell r="AU33">
            <v>96605.4</v>
          </cell>
          <cell r="BB33">
            <v>780000</v>
          </cell>
        </row>
        <row r="34">
          <cell r="AT34">
            <v>821169.375</v>
          </cell>
          <cell r="AU34">
            <v>41169</v>
          </cell>
          <cell r="BB34">
            <v>780000</v>
          </cell>
        </row>
        <row r="38">
          <cell r="AT38">
            <v>36000</v>
          </cell>
          <cell r="BB38">
            <v>0</v>
          </cell>
        </row>
        <row r="39">
          <cell r="AT39">
            <v>138460.5</v>
          </cell>
          <cell r="AU39">
            <v>12460.5</v>
          </cell>
          <cell r="BB39">
            <v>0</v>
          </cell>
        </row>
        <row r="43">
          <cell r="AT43">
            <v>36000</v>
          </cell>
          <cell r="BB43">
            <v>0</v>
          </cell>
        </row>
        <row r="44">
          <cell r="AT44">
            <v>138460.5</v>
          </cell>
          <cell r="AU44">
            <v>12460.5</v>
          </cell>
          <cell r="BB44">
            <v>0</v>
          </cell>
        </row>
        <row r="49">
          <cell r="AT49">
            <v>0</v>
          </cell>
          <cell r="BB49">
            <v>0</v>
          </cell>
        </row>
        <row r="50">
          <cell r="AT50">
            <v>30000</v>
          </cell>
          <cell r="BB50">
            <v>0</v>
          </cell>
        </row>
        <row r="54">
          <cell r="AT54">
            <v>1545687</v>
          </cell>
          <cell r="AU54">
            <v>1545687</v>
          </cell>
          <cell r="BB54">
            <v>0</v>
          </cell>
        </row>
        <row r="55">
          <cell r="AT55">
            <v>31151.25</v>
          </cell>
          <cell r="AU55">
            <v>31151</v>
          </cell>
          <cell r="BB55">
            <v>0</v>
          </cell>
        </row>
        <row r="56">
          <cell r="AT56">
            <v>1545687</v>
          </cell>
          <cell r="AU56">
            <v>1545687</v>
          </cell>
          <cell r="BB56">
            <v>0</v>
          </cell>
        </row>
        <row r="59">
          <cell r="AT59">
            <v>658710</v>
          </cell>
          <cell r="AU59">
            <v>658710</v>
          </cell>
          <cell r="BB59">
            <v>0</v>
          </cell>
        </row>
        <row r="60">
          <cell r="AT60">
            <v>658710</v>
          </cell>
          <cell r="AU60">
            <v>658710</v>
          </cell>
          <cell r="BB60">
            <v>0</v>
          </cell>
        </row>
        <row r="64">
          <cell r="AT64">
            <v>0</v>
          </cell>
          <cell r="BB64">
            <v>0</v>
          </cell>
        </row>
        <row r="65">
          <cell r="AT65">
            <v>732460.5</v>
          </cell>
          <cell r="AU65">
            <v>12460.5</v>
          </cell>
          <cell r="BB65">
            <v>720000</v>
          </cell>
        </row>
        <row r="71">
          <cell r="AT71">
            <v>0</v>
          </cell>
          <cell r="BB71">
            <v>0</v>
          </cell>
        </row>
        <row r="72">
          <cell r="AT72">
            <v>0</v>
          </cell>
          <cell r="BB72">
            <v>0</v>
          </cell>
        </row>
        <row r="73">
          <cell r="AT73">
            <v>0</v>
          </cell>
          <cell r="BB73">
            <v>0</v>
          </cell>
        </row>
        <row r="74">
          <cell r="AT74">
            <v>0</v>
          </cell>
          <cell r="BB74">
            <v>0</v>
          </cell>
        </row>
        <row r="75">
          <cell r="AT75">
            <v>0</v>
          </cell>
          <cell r="BB75">
            <v>0</v>
          </cell>
        </row>
        <row r="76">
          <cell r="AT76">
            <v>0</v>
          </cell>
          <cell r="BB76">
            <v>0</v>
          </cell>
        </row>
        <row r="77">
          <cell r="AT77">
            <v>0</v>
          </cell>
          <cell r="BB77">
            <v>0</v>
          </cell>
        </row>
        <row r="78">
          <cell r="AT78">
            <v>0</v>
          </cell>
          <cell r="BB78">
            <v>0</v>
          </cell>
        </row>
        <row r="79">
          <cell r="AT79">
            <v>0</v>
          </cell>
          <cell r="BB79">
            <v>0</v>
          </cell>
        </row>
        <row r="80">
          <cell r="AT80">
            <v>2470162.5</v>
          </cell>
          <cell r="AU80">
            <v>2470162.5</v>
          </cell>
          <cell r="BB80">
            <v>0</v>
          </cell>
        </row>
        <row r="82">
          <cell r="AT82">
            <v>0</v>
          </cell>
          <cell r="BB82">
            <v>0</v>
          </cell>
        </row>
        <row r="83">
          <cell r="AT83">
            <v>24000</v>
          </cell>
          <cell r="BB83">
            <v>0</v>
          </cell>
        </row>
        <row r="84">
          <cell r="AT84">
            <v>1121445</v>
          </cell>
          <cell r="AU84">
            <v>1121445</v>
          </cell>
          <cell r="BB84">
            <v>0</v>
          </cell>
        </row>
        <row r="85">
          <cell r="AT85">
            <v>498420</v>
          </cell>
          <cell r="AU85">
            <v>498420</v>
          </cell>
          <cell r="BB85">
            <v>0</v>
          </cell>
        </row>
        <row r="87">
          <cell r="AT87">
            <v>6282748</v>
          </cell>
          <cell r="AU87">
            <v>6182748</v>
          </cell>
          <cell r="BB87">
            <v>0</v>
          </cell>
        </row>
        <row r="88">
          <cell r="AT88">
            <v>186907.5</v>
          </cell>
          <cell r="AU88">
            <v>186907.5</v>
          </cell>
          <cell r="BB88">
            <v>0</v>
          </cell>
        </row>
        <row r="92">
          <cell r="AT92">
            <v>0</v>
          </cell>
          <cell r="BB92">
            <v>0</v>
          </cell>
        </row>
        <row r="93">
          <cell r="AT93">
            <v>0</v>
          </cell>
          <cell r="BB93">
            <v>0</v>
          </cell>
        </row>
        <row r="94">
          <cell r="AT94">
            <v>0</v>
          </cell>
          <cell r="BB94">
            <v>0</v>
          </cell>
        </row>
        <row r="95">
          <cell r="AT95">
            <v>0</v>
          </cell>
          <cell r="BB95">
            <v>0</v>
          </cell>
        </row>
        <row r="96">
          <cell r="AT96">
            <v>0</v>
          </cell>
          <cell r="BB96">
            <v>0</v>
          </cell>
        </row>
        <row r="97">
          <cell r="AT97">
            <v>0</v>
          </cell>
          <cell r="BB97">
            <v>0</v>
          </cell>
        </row>
        <row r="99">
          <cell r="AT99">
            <v>500000</v>
          </cell>
          <cell r="BB99">
            <v>0</v>
          </cell>
        </row>
        <row r="100">
          <cell r="AT100">
            <v>934537.5</v>
          </cell>
          <cell r="AU100">
            <v>934537.5</v>
          </cell>
          <cell r="BB100">
            <v>0</v>
          </cell>
        </row>
        <row r="101">
          <cell r="AT101">
            <v>600000</v>
          </cell>
          <cell r="BB101">
            <v>0</v>
          </cell>
        </row>
        <row r="104">
          <cell r="AT104">
            <v>0</v>
          </cell>
          <cell r="BB104">
            <v>0</v>
          </cell>
        </row>
        <row r="105">
          <cell r="AT105">
            <v>0</v>
          </cell>
          <cell r="BB105">
            <v>0</v>
          </cell>
        </row>
        <row r="106">
          <cell r="AT106">
            <v>0</v>
          </cell>
          <cell r="BB106">
            <v>0</v>
          </cell>
        </row>
        <row r="107">
          <cell r="AT107">
            <v>0</v>
          </cell>
          <cell r="BB107">
            <v>0</v>
          </cell>
        </row>
        <row r="108">
          <cell r="AT108">
            <v>0</v>
          </cell>
          <cell r="BB108">
            <v>0</v>
          </cell>
        </row>
        <row r="110">
          <cell r="AT110">
            <v>249210</v>
          </cell>
          <cell r="AU110">
            <v>249210</v>
          </cell>
          <cell r="BB110">
            <v>0</v>
          </cell>
        </row>
        <row r="111">
          <cell r="AT111">
            <v>24921</v>
          </cell>
          <cell r="AU111">
            <v>24921</v>
          </cell>
          <cell r="BB111">
            <v>0</v>
          </cell>
        </row>
        <row r="112">
          <cell r="AT112">
            <v>1495260</v>
          </cell>
          <cell r="AU112">
            <v>1495260</v>
          </cell>
          <cell r="BB112">
            <v>0</v>
          </cell>
        </row>
        <row r="113">
          <cell r="AT113">
            <v>30000</v>
          </cell>
          <cell r="BB113">
            <v>0</v>
          </cell>
        </row>
        <row r="117">
          <cell r="AT117">
            <v>0</v>
          </cell>
          <cell r="BB117">
            <v>0</v>
          </cell>
        </row>
        <row r="118">
          <cell r="AT118">
            <v>0</v>
          </cell>
          <cell r="BB118">
            <v>0</v>
          </cell>
        </row>
        <row r="119">
          <cell r="AT119">
            <v>0</v>
          </cell>
          <cell r="BB119">
            <v>0</v>
          </cell>
        </row>
        <row r="122">
          <cell r="AT122">
            <v>0</v>
          </cell>
          <cell r="BB122">
            <v>0</v>
          </cell>
        </row>
        <row r="123">
          <cell r="AT123">
            <v>0</v>
          </cell>
          <cell r="BB123">
            <v>0</v>
          </cell>
        </row>
        <row r="127">
          <cell r="AT127">
            <v>0</v>
          </cell>
          <cell r="BB127">
            <v>0</v>
          </cell>
        </row>
        <row r="128">
          <cell r="AT128">
            <v>0</v>
          </cell>
          <cell r="BB128">
            <v>0</v>
          </cell>
        </row>
        <row r="129">
          <cell r="AT129">
            <v>0</v>
          </cell>
          <cell r="BB129">
            <v>0</v>
          </cell>
        </row>
        <row r="130">
          <cell r="AT130">
            <v>1738897.875</v>
          </cell>
          <cell r="AU130">
            <v>1738898</v>
          </cell>
          <cell r="BB130">
            <v>0</v>
          </cell>
        </row>
        <row r="131">
          <cell r="AT131">
            <v>1738897.875</v>
          </cell>
          <cell r="AU131">
            <v>1738898</v>
          </cell>
          <cell r="BB131">
            <v>0</v>
          </cell>
        </row>
        <row r="133">
          <cell r="AT133">
            <v>0</v>
          </cell>
          <cell r="BB133">
            <v>0</v>
          </cell>
        </row>
        <row r="134">
          <cell r="AT134">
            <v>988065</v>
          </cell>
          <cell r="AU134">
            <v>988065</v>
          </cell>
          <cell r="BB134">
            <v>0</v>
          </cell>
        </row>
        <row r="138">
          <cell r="AT138">
            <v>147855.6</v>
          </cell>
          <cell r="AU138">
            <v>21855.599999999999</v>
          </cell>
          <cell r="BB138">
            <v>0</v>
          </cell>
        </row>
        <row r="139">
          <cell r="AT139">
            <v>57963.262499999997</v>
          </cell>
          <cell r="AU139">
            <v>57963.3</v>
          </cell>
          <cell r="BB139">
            <v>0</v>
          </cell>
        </row>
        <row r="144">
          <cell r="AT144">
            <v>0</v>
          </cell>
          <cell r="BB144">
            <v>0</v>
          </cell>
        </row>
        <row r="145">
          <cell r="AT145">
            <v>0</v>
          </cell>
          <cell r="BB145">
            <v>0</v>
          </cell>
        </row>
        <row r="146">
          <cell r="AT146">
            <v>0</v>
          </cell>
          <cell r="BB146">
            <v>0</v>
          </cell>
        </row>
        <row r="149">
          <cell r="AT149">
            <v>0</v>
          </cell>
          <cell r="BB149">
            <v>0</v>
          </cell>
        </row>
        <row r="150">
          <cell r="AT150">
            <v>249210</v>
          </cell>
          <cell r="AU150">
            <v>249210</v>
          </cell>
          <cell r="BB150">
            <v>0</v>
          </cell>
        </row>
        <row r="154">
          <cell r="AT154">
            <v>0</v>
          </cell>
          <cell r="BB154">
            <v>0</v>
          </cell>
        </row>
        <row r="155">
          <cell r="AT155">
            <v>0</v>
          </cell>
          <cell r="BB155">
            <v>0</v>
          </cell>
        </row>
        <row r="156">
          <cell r="AT156">
            <v>494032.5</v>
          </cell>
          <cell r="AU156">
            <v>494032.5</v>
          </cell>
          <cell r="BB156">
            <v>0</v>
          </cell>
        </row>
        <row r="159">
          <cell r="AT159">
            <v>0</v>
          </cell>
          <cell r="BB159">
            <v>0</v>
          </cell>
        </row>
        <row r="160">
          <cell r="AT160">
            <v>0</v>
          </cell>
          <cell r="BB160">
            <v>0</v>
          </cell>
        </row>
        <row r="161">
          <cell r="AT161">
            <v>247016.25</v>
          </cell>
          <cell r="AU161">
            <v>247016.3</v>
          </cell>
          <cell r="BB161">
            <v>0</v>
          </cell>
        </row>
        <row r="165">
          <cell r="AT165">
            <v>0</v>
          </cell>
          <cell r="BB165">
            <v>0</v>
          </cell>
        </row>
        <row r="166">
          <cell r="AT166">
            <v>0</v>
          </cell>
          <cell r="BB166">
            <v>0</v>
          </cell>
        </row>
        <row r="167">
          <cell r="AT167">
            <v>0</v>
          </cell>
          <cell r="BB167">
            <v>0</v>
          </cell>
        </row>
        <row r="170">
          <cell r="AT170">
            <v>0</v>
          </cell>
          <cell r="BB170">
            <v>0</v>
          </cell>
        </row>
        <row r="171">
          <cell r="AT171">
            <v>0</v>
          </cell>
          <cell r="BB171">
            <v>0</v>
          </cell>
        </row>
        <row r="172">
          <cell r="AT172">
            <v>0</v>
          </cell>
          <cell r="BB172">
            <v>0</v>
          </cell>
        </row>
        <row r="173">
          <cell r="AT173">
            <v>0</v>
          </cell>
          <cell r="BB173">
            <v>0</v>
          </cell>
        </row>
        <row r="174">
          <cell r="AT174">
            <v>0</v>
          </cell>
          <cell r="BB174">
            <v>0</v>
          </cell>
        </row>
        <row r="176">
          <cell r="AT176">
            <v>0</v>
          </cell>
          <cell r="BB176">
            <v>0</v>
          </cell>
        </row>
        <row r="181">
          <cell r="AT181">
            <v>0</v>
          </cell>
          <cell r="BB181">
            <v>0</v>
          </cell>
        </row>
        <row r="182">
          <cell r="AT182">
            <v>150000</v>
          </cell>
          <cell r="AU182">
            <v>150000</v>
          </cell>
          <cell r="BB182">
            <v>0</v>
          </cell>
        </row>
        <row r="186">
          <cell r="AT186">
            <v>247016.25</v>
          </cell>
          <cell r="AU186">
            <v>247016.3</v>
          </cell>
          <cell r="BB186">
            <v>0</v>
          </cell>
        </row>
        <row r="187">
          <cell r="AT187">
            <v>0</v>
          </cell>
          <cell r="BB187">
            <v>0</v>
          </cell>
        </row>
        <row r="191">
          <cell r="AT191">
            <v>0</v>
          </cell>
          <cell r="BB191">
            <v>0</v>
          </cell>
        </row>
        <row r="192">
          <cell r="AT192">
            <v>0</v>
          </cell>
          <cell r="BB192">
            <v>0</v>
          </cell>
        </row>
        <row r="193">
          <cell r="AT193">
            <v>0</v>
          </cell>
          <cell r="BB193">
            <v>0</v>
          </cell>
        </row>
        <row r="194">
          <cell r="AT194">
            <v>0</v>
          </cell>
          <cell r="BB194">
            <v>0</v>
          </cell>
        </row>
        <row r="196">
          <cell r="AT196">
            <v>227284.35</v>
          </cell>
          <cell r="AU196">
            <v>227284.4</v>
          </cell>
          <cell r="BB196">
            <v>0</v>
          </cell>
        </row>
        <row r="197">
          <cell r="AT197">
            <v>57381.5</v>
          </cell>
          <cell r="AU197">
            <v>57381.5</v>
          </cell>
          <cell r="BB197">
            <v>0</v>
          </cell>
        </row>
        <row r="198">
          <cell r="AT198">
            <v>120000</v>
          </cell>
          <cell r="AU198">
            <v>120000</v>
          </cell>
          <cell r="BB198">
            <v>0</v>
          </cell>
        </row>
        <row r="202">
          <cell r="AT202">
            <v>0</v>
          </cell>
          <cell r="BB202">
            <v>0</v>
          </cell>
        </row>
        <row r="203">
          <cell r="AT203">
            <v>70000</v>
          </cell>
          <cell r="BB203">
            <v>0</v>
          </cell>
        </row>
        <row r="207">
          <cell r="AT207">
            <v>0</v>
          </cell>
          <cell r="BB207">
            <v>0</v>
          </cell>
        </row>
        <row r="212">
          <cell r="AT212">
            <v>1482097.5</v>
          </cell>
          <cell r="AU212">
            <v>1482097.5</v>
          </cell>
          <cell r="BB212">
            <v>0</v>
          </cell>
        </row>
        <row r="213">
          <cell r="AT213">
            <v>100000</v>
          </cell>
          <cell r="BB213">
            <v>0</v>
          </cell>
        </row>
        <row r="214">
          <cell r="AT214">
            <v>63000</v>
          </cell>
          <cell r="BB214">
            <v>0</v>
          </cell>
        </row>
        <row r="217">
          <cell r="AT217">
            <v>54000</v>
          </cell>
          <cell r="BB217">
            <v>0</v>
          </cell>
        </row>
        <row r="218">
          <cell r="AT218">
            <v>126000</v>
          </cell>
          <cell r="BB218">
            <v>0</v>
          </cell>
        </row>
        <row r="222">
          <cell r="AT222">
            <v>289816.3125</v>
          </cell>
          <cell r="AU222">
            <v>289816.3</v>
          </cell>
          <cell r="BB222">
            <v>0</v>
          </cell>
        </row>
        <row r="223">
          <cell r="AT223">
            <v>360000</v>
          </cell>
          <cell r="AU223">
            <v>360000</v>
          </cell>
          <cell r="BB223">
            <v>0</v>
          </cell>
        </row>
        <row r="227">
          <cell r="AT227">
            <v>36000</v>
          </cell>
          <cell r="AU227">
            <v>30000</v>
          </cell>
          <cell r="BB227">
            <v>0</v>
          </cell>
        </row>
        <row r="228">
          <cell r="AT228">
            <v>624000</v>
          </cell>
          <cell r="BB228">
            <v>0</v>
          </cell>
        </row>
        <row r="229">
          <cell r="AT229">
            <v>0</v>
          </cell>
          <cell r="BB229">
            <v>0</v>
          </cell>
        </row>
        <row r="232">
          <cell r="AT232">
            <v>0</v>
          </cell>
          <cell r="BB232">
            <v>0</v>
          </cell>
        </row>
        <row r="233">
          <cell r="AT233">
            <v>72000</v>
          </cell>
          <cell r="AU233">
            <v>72000</v>
          </cell>
          <cell r="BB233">
            <v>0</v>
          </cell>
        </row>
        <row r="239">
          <cell r="AT239">
            <v>0</v>
          </cell>
          <cell r="BB239">
            <v>0</v>
          </cell>
        </row>
        <row r="243">
          <cell r="AT243">
            <v>0</v>
          </cell>
          <cell r="BB243">
            <v>0</v>
          </cell>
        </row>
        <row r="244">
          <cell r="AT244">
            <v>0</v>
          </cell>
          <cell r="BB244">
            <v>0</v>
          </cell>
        </row>
        <row r="245">
          <cell r="AT245">
            <v>8400000</v>
          </cell>
          <cell r="AU245">
            <v>8400000</v>
          </cell>
          <cell r="BB245">
            <v>0</v>
          </cell>
        </row>
        <row r="246">
          <cell r="AT246">
            <v>8400000</v>
          </cell>
          <cell r="AU246">
            <v>8400000</v>
          </cell>
          <cell r="BB246">
            <v>0</v>
          </cell>
        </row>
        <row r="247">
          <cell r="AT247">
            <v>8400000</v>
          </cell>
          <cell r="AU247">
            <v>8400000</v>
          </cell>
          <cell r="BB247">
            <v>0</v>
          </cell>
        </row>
        <row r="249">
          <cell r="AT249">
            <v>0</v>
          </cell>
          <cell r="BB249">
            <v>0</v>
          </cell>
        </row>
        <row r="250">
          <cell r="AT250">
            <v>0</v>
          </cell>
        </row>
        <row r="254">
          <cell r="AT254">
            <v>0</v>
          </cell>
          <cell r="BB254">
            <v>0</v>
          </cell>
        </row>
        <row r="255">
          <cell r="AT255">
            <v>60000</v>
          </cell>
          <cell r="BB255">
            <v>0</v>
          </cell>
        </row>
        <row r="261">
          <cell r="BB261">
            <v>0</v>
          </cell>
        </row>
        <row r="266">
          <cell r="BB266">
            <v>0</v>
          </cell>
        </row>
        <row r="267">
          <cell r="BB267">
            <v>0</v>
          </cell>
        </row>
        <row r="282">
          <cell r="AT282">
            <v>0</v>
          </cell>
          <cell r="BB282">
            <v>0</v>
          </cell>
        </row>
        <row r="284">
          <cell r="AT284">
            <v>0</v>
          </cell>
          <cell r="BB284">
            <v>0</v>
          </cell>
        </row>
        <row r="287">
          <cell r="AT287">
            <v>0</v>
          </cell>
          <cell r="BB287">
            <v>0</v>
          </cell>
        </row>
        <row r="288">
          <cell r="AT288">
            <v>0</v>
          </cell>
          <cell r="BB288">
            <v>0</v>
          </cell>
        </row>
        <row r="289">
          <cell r="AT289">
            <v>0</v>
          </cell>
          <cell r="BB289">
            <v>0</v>
          </cell>
        </row>
        <row r="294">
          <cell r="AT294">
            <v>0</v>
          </cell>
          <cell r="AU294">
            <v>0</v>
          </cell>
          <cell r="BB294">
            <v>0</v>
          </cell>
        </row>
        <row r="295">
          <cell r="AT295">
            <v>0</v>
          </cell>
        </row>
        <row r="302">
          <cell r="AT302">
            <v>0</v>
          </cell>
          <cell r="BB302">
            <v>0</v>
          </cell>
        </row>
        <row r="303">
          <cell r="AT303">
            <v>0</v>
          </cell>
          <cell r="BB303">
            <v>0</v>
          </cell>
        </row>
        <row r="304">
          <cell r="AT304">
            <v>0</v>
          </cell>
          <cell r="BB304">
            <v>0</v>
          </cell>
        </row>
        <row r="307">
          <cell r="AT307">
            <v>0</v>
          </cell>
          <cell r="BB307">
            <v>0</v>
          </cell>
        </row>
        <row r="308">
          <cell r="AT308">
            <v>0</v>
          </cell>
          <cell r="BB308">
            <v>0</v>
          </cell>
        </row>
        <row r="313">
          <cell r="AT313">
            <v>0</v>
          </cell>
          <cell r="BB313">
            <v>0</v>
          </cell>
        </row>
        <row r="314">
          <cell r="AT314">
            <v>655668</v>
          </cell>
          <cell r="AU314">
            <v>655668</v>
          </cell>
          <cell r="BB314">
            <v>0</v>
          </cell>
        </row>
        <row r="318">
          <cell r="AT318">
            <v>11592652.5</v>
          </cell>
          <cell r="AU318">
            <v>11592652.5</v>
          </cell>
          <cell r="BB318">
            <v>0</v>
          </cell>
        </row>
        <row r="319">
          <cell r="AT319">
            <v>29905200</v>
          </cell>
          <cell r="AU319">
            <v>29905200</v>
          </cell>
          <cell r="BB319">
            <v>0</v>
          </cell>
        </row>
        <row r="323">
          <cell r="AT323">
            <v>483027.1875</v>
          </cell>
          <cell r="AU323">
            <v>483027.20000000001</v>
          </cell>
          <cell r="BB323">
            <v>0</v>
          </cell>
        </row>
        <row r="324">
          <cell r="AT324">
            <v>7476300</v>
          </cell>
          <cell r="AU324">
            <v>7476300</v>
          </cell>
          <cell r="BB324">
            <v>0</v>
          </cell>
        </row>
        <row r="328">
          <cell r="AT328">
            <v>0</v>
          </cell>
          <cell r="BB328">
            <v>0</v>
          </cell>
        </row>
        <row r="332">
          <cell r="AT332">
            <v>483027.1875</v>
          </cell>
          <cell r="AU332">
            <v>483027.20000000001</v>
          </cell>
          <cell r="BB332">
            <v>0</v>
          </cell>
        </row>
        <row r="333">
          <cell r="AT333">
            <v>600000</v>
          </cell>
          <cell r="BB333">
            <v>0</v>
          </cell>
        </row>
        <row r="340">
          <cell r="AT340">
            <v>0</v>
          </cell>
          <cell r="BB340">
            <v>0</v>
          </cell>
        </row>
        <row r="341">
          <cell r="AT341">
            <v>0</v>
          </cell>
          <cell r="BB341">
            <v>0</v>
          </cell>
        </row>
        <row r="343">
          <cell r="AT343">
            <v>0</v>
          </cell>
          <cell r="BB343">
            <v>0</v>
          </cell>
        </row>
        <row r="344">
          <cell r="AT344">
            <v>615632.625</v>
          </cell>
          <cell r="AU344">
            <v>579632.6</v>
          </cell>
          <cell r="BB344">
            <v>0</v>
          </cell>
        </row>
        <row r="345">
          <cell r="AT345">
            <v>36000</v>
          </cell>
          <cell r="AU345">
            <v>36000</v>
          </cell>
          <cell r="BB345">
            <v>0</v>
          </cell>
        </row>
        <row r="346">
          <cell r="AT346">
            <v>0</v>
          </cell>
          <cell r="BB346">
            <v>0</v>
          </cell>
        </row>
        <row r="349">
          <cell r="AT349">
            <v>0</v>
          </cell>
          <cell r="BB349">
            <v>0</v>
          </cell>
        </row>
        <row r="350">
          <cell r="AT350">
            <v>0</v>
          </cell>
          <cell r="BB350">
            <v>0</v>
          </cell>
        </row>
        <row r="351">
          <cell r="AT351">
            <v>0</v>
          </cell>
          <cell r="BB351">
            <v>0</v>
          </cell>
        </row>
        <row r="354">
          <cell r="AT354">
            <v>240000</v>
          </cell>
          <cell r="BB354">
            <v>0</v>
          </cell>
        </row>
        <row r="359">
          <cell r="AT359">
            <v>500000</v>
          </cell>
          <cell r="BB359">
            <v>0</v>
          </cell>
        </row>
        <row r="365">
          <cell r="AT365">
            <v>0</v>
          </cell>
          <cell r="BB365">
            <v>0</v>
          </cell>
        </row>
        <row r="366">
          <cell r="AT366">
            <v>5269680</v>
          </cell>
          <cell r="AU366">
            <v>5269680</v>
          </cell>
          <cell r="BB366">
            <v>0</v>
          </cell>
        </row>
        <row r="367">
          <cell r="AT367">
            <v>255956000</v>
          </cell>
          <cell r="AU367">
            <v>255956000</v>
          </cell>
          <cell r="BB367">
            <v>0</v>
          </cell>
        </row>
        <row r="372">
          <cell r="AT372">
            <v>350000</v>
          </cell>
          <cell r="BB372">
            <v>350000</v>
          </cell>
        </row>
        <row r="373">
          <cell r="AT373">
            <v>1482097.5</v>
          </cell>
          <cell r="AU373">
            <v>1482097.5</v>
          </cell>
          <cell r="BB373">
            <v>0</v>
          </cell>
        </row>
        <row r="375">
          <cell r="AT375">
            <v>6000000</v>
          </cell>
          <cell r="AU375">
            <v>6000000</v>
          </cell>
          <cell r="BB375">
            <v>0</v>
          </cell>
        </row>
        <row r="376">
          <cell r="AT376">
            <v>1000000</v>
          </cell>
          <cell r="AU376">
            <v>1000000</v>
          </cell>
          <cell r="BB376">
            <v>0</v>
          </cell>
        </row>
        <row r="380">
          <cell r="AT380">
            <v>0</v>
          </cell>
        </row>
        <row r="381">
          <cell r="AT381">
            <v>0</v>
          </cell>
          <cell r="BB381">
            <v>0</v>
          </cell>
        </row>
        <row r="382">
          <cell r="AT382">
            <v>1646.7750000000001</v>
          </cell>
          <cell r="AU382">
            <v>1646.8</v>
          </cell>
          <cell r="BB382">
            <v>0</v>
          </cell>
        </row>
        <row r="387">
          <cell r="AT387">
            <v>0</v>
          </cell>
          <cell r="BB387">
            <v>0</v>
          </cell>
        </row>
        <row r="388">
          <cell r="AT388">
            <v>0</v>
          </cell>
          <cell r="BB388">
            <v>0</v>
          </cell>
        </row>
        <row r="389">
          <cell r="AT389">
            <v>2898163.125</v>
          </cell>
          <cell r="AU389">
            <v>2898163</v>
          </cell>
          <cell r="BB389">
            <v>0</v>
          </cell>
        </row>
        <row r="392">
          <cell r="AT392">
            <v>18937912.5</v>
          </cell>
          <cell r="AU392">
            <v>18937912.5</v>
          </cell>
          <cell r="BB392">
            <v>0</v>
          </cell>
        </row>
        <row r="393">
          <cell r="AT393">
            <v>1869075</v>
          </cell>
          <cell r="AU393">
            <v>1869075</v>
          </cell>
          <cell r="BB393">
            <v>0</v>
          </cell>
        </row>
        <row r="397">
          <cell r="AT397">
            <v>8000000</v>
          </cell>
          <cell r="BB397">
            <v>0</v>
          </cell>
        </row>
        <row r="398">
          <cell r="AT398">
            <v>8000000</v>
          </cell>
          <cell r="BB398">
            <v>0</v>
          </cell>
        </row>
        <row r="399">
          <cell r="AT399">
            <v>5269680</v>
          </cell>
          <cell r="AU399">
            <v>5269680</v>
          </cell>
          <cell r="BB399">
            <v>0</v>
          </cell>
        </row>
        <row r="400">
          <cell r="AT400">
            <v>1000000</v>
          </cell>
          <cell r="BB400">
            <v>0</v>
          </cell>
        </row>
        <row r="401">
          <cell r="AT401">
            <v>1600000</v>
          </cell>
          <cell r="BB401">
            <v>0</v>
          </cell>
        </row>
        <row r="402">
          <cell r="AT402">
            <v>840000</v>
          </cell>
          <cell r="BB402">
            <v>0</v>
          </cell>
        </row>
        <row r="404">
          <cell r="AT404">
            <v>1200000</v>
          </cell>
          <cell r="BB404">
            <v>0</v>
          </cell>
        </row>
        <row r="405">
          <cell r="AT405">
            <v>250000000</v>
          </cell>
          <cell r="BB405">
            <v>0</v>
          </cell>
        </row>
        <row r="406">
          <cell r="AT406">
            <v>6000000</v>
          </cell>
          <cell r="BB406">
            <v>0</v>
          </cell>
        </row>
        <row r="407">
          <cell r="AT407">
            <v>6000000</v>
          </cell>
          <cell r="BB407">
            <v>0</v>
          </cell>
        </row>
        <row r="410">
          <cell r="AT410">
            <v>500000</v>
          </cell>
          <cell r="AU410">
            <v>500000</v>
          </cell>
          <cell r="BB410">
            <v>0</v>
          </cell>
        </row>
        <row r="411">
          <cell r="AT411">
            <v>120000</v>
          </cell>
          <cell r="AU411">
            <v>120000</v>
          </cell>
          <cell r="BB411">
            <v>0</v>
          </cell>
        </row>
        <row r="412">
          <cell r="AT412">
            <v>1200000</v>
          </cell>
          <cell r="BB412">
            <v>0</v>
          </cell>
        </row>
        <row r="413">
          <cell r="AT413">
            <v>48000</v>
          </cell>
          <cell r="BB413">
            <v>0</v>
          </cell>
        </row>
        <row r="415">
          <cell r="AT415">
            <v>2400000</v>
          </cell>
          <cell r="AU415">
            <v>2400000</v>
          </cell>
          <cell r="BB415">
            <v>0</v>
          </cell>
        </row>
        <row r="416">
          <cell r="AT416">
            <v>48000</v>
          </cell>
          <cell r="BB416">
            <v>0</v>
          </cell>
        </row>
        <row r="421">
          <cell r="AT421">
            <v>60000</v>
          </cell>
          <cell r="BB421">
            <v>0</v>
          </cell>
        </row>
        <row r="422">
          <cell r="AT422">
            <v>1976130</v>
          </cell>
          <cell r="AU422">
            <v>1976130</v>
          </cell>
          <cell r="BB422">
            <v>0</v>
          </cell>
        </row>
        <row r="426">
          <cell r="AT426">
            <v>500000</v>
          </cell>
          <cell r="BB426">
            <v>0</v>
          </cell>
        </row>
        <row r="427">
          <cell r="AT427">
            <v>60000</v>
          </cell>
          <cell r="BB427">
            <v>0</v>
          </cell>
        </row>
        <row r="432">
          <cell r="AT432">
            <v>1317420</v>
          </cell>
          <cell r="AU432">
            <v>1317420</v>
          </cell>
          <cell r="BB432">
            <v>0</v>
          </cell>
        </row>
        <row r="433">
          <cell r="AT433">
            <v>1000000</v>
          </cell>
          <cell r="BB433">
            <v>0</v>
          </cell>
        </row>
        <row r="434">
          <cell r="AT434">
            <v>0</v>
          </cell>
        </row>
        <row r="435">
          <cell r="BB435">
            <v>0</v>
          </cell>
        </row>
        <row r="437">
          <cell r="AT437">
            <v>1299632.625</v>
          </cell>
          <cell r="AU437">
            <v>579633</v>
          </cell>
          <cell r="BB437">
            <v>0</v>
          </cell>
        </row>
        <row r="438">
          <cell r="AT438">
            <v>1200000</v>
          </cell>
          <cell r="BB438">
            <v>1200000</v>
          </cell>
        </row>
        <row r="439">
          <cell r="AT439">
            <v>120000</v>
          </cell>
          <cell r="BB439">
            <v>0</v>
          </cell>
        </row>
      </sheetData>
      <sheetData sheetId="4"/>
      <sheetData sheetId="5"/>
      <sheetData sheetId="6"/>
      <sheetData sheetId="7"/>
      <sheetData sheetId="8"/>
      <sheetData sheetId="9"/>
      <sheetData sheetId="10"/>
      <sheetData sheetId="11">
        <row r="64">
          <cell r="EK64">
            <v>1653333334.8</v>
          </cell>
          <cell r="EN64">
            <v>1653333334.8</v>
          </cell>
        </row>
        <row r="65">
          <cell r="EA65">
            <v>909599998.79999995</v>
          </cell>
          <cell r="EB65">
            <v>909599998.79999995</v>
          </cell>
        </row>
        <row r="67">
          <cell r="EA67">
            <v>3966968300</v>
          </cell>
          <cell r="EB67">
            <v>344174837</v>
          </cell>
          <cell r="ED67">
            <v>3622793463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33"/>
  <sheetViews>
    <sheetView tabSelected="1" topLeftCell="A3" zoomScale="80" zoomScaleNormal="80" workbookViewId="0">
      <selection activeCell="G13" sqref="G13"/>
    </sheetView>
  </sheetViews>
  <sheetFormatPr defaultColWidth="9.140625" defaultRowHeight="15.75" x14ac:dyDescent="0.25"/>
  <cols>
    <col min="1" max="1" width="10.85546875" style="76" customWidth="1"/>
    <col min="2" max="2" width="55" style="116" customWidth="1"/>
    <col min="3" max="3" width="15" style="100" customWidth="1"/>
    <col min="4" max="4" width="23.28515625" style="76" customWidth="1"/>
    <col min="5" max="5" width="24" style="117" customWidth="1"/>
    <col min="6" max="6" width="20.85546875" style="76" customWidth="1"/>
    <col min="7" max="7" width="19.42578125" style="76" customWidth="1"/>
    <col min="8" max="8" width="22.140625" style="76" customWidth="1"/>
    <col min="9" max="9" width="22.42578125" style="76" customWidth="1"/>
    <col min="10" max="10" width="22.7109375" style="76" customWidth="1"/>
    <col min="11" max="11" width="23.42578125" style="76" customWidth="1"/>
    <col min="12" max="12" width="21.42578125" style="76" customWidth="1"/>
    <col min="13" max="13" width="24.28515625" style="76" customWidth="1"/>
    <col min="14" max="14" width="21.85546875" style="100" customWidth="1"/>
    <col min="15" max="18" width="9.140625" style="76"/>
    <col min="19" max="19" width="22" style="76" customWidth="1"/>
    <col min="20" max="20" width="30.140625" style="76" customWidth="1"/>
    <col min="21" max="16384" width="9.140625" style="76"/>
  </cols>
  <sheetData>
    <row r="1" spans="1:14" hidden="1" x14ac:dyDescent="0.25"/>
    <row r="2" spans="1:14" hidden="1" x14ac:dyDescent="0.25"/>
    <row r="3" spans="1:14" ht="26.25" customHeight="1" x14ac:dyDescent="0.25">
      <c r="A3" s="165" t="s">
        <v>719</v>
      </c>
      <c r="B3" s="165"/>
      <c r="C3" s="165"/>
      <c r="D3" s="165"/>
      <c r="E3" s="165"/>
      <c r="F3" s="165"/>
      <c r="G3" s="165"/>
      <c r="H3" s="165"/>
      <c r="I3" s="165"/>
      <c r="J3" s="165"/>
      <c r="K3" s="165"/>
      <c r="L3" s="165"/>
      <c r="M3" s="165"/>
      <c r="N3" s="165"/>
    </row>
    <row r="4" spans="1:14" ht="27.75" customHeight="1" x14ac:dyDescent="0.25">
      <c r="A4" s="171" t="s">
        <v>723</v>
      </c>
      <c r="B4" s="172"/>
      <c r="C4" s="172"/>
      <c r="D4" s="172"/>
      <c r="E4" s="172"/>
      <c r="F4" s="172"/>
      <c r="G4" s="172"/>
      <c r="H4" s="172"/>
      <c r="I4" s="172"/>
      <c r="J4" s="172"/>
      <c r="K4" s="172"/>
      <c r="L4" s="172"/>
      <c r="M4" s="172"/>
      <c r="N4" s="173"/>
    </row>
    <row r="5" spans="1:14" ht="23.25" customHeight="1" x14ac:dyDescent="0.25">
      <c r="A5" s="171" t="s">
        <v>724</v>
      </c>
      <c r="B5" s="172"/>
      <c r="C5" s="172"/>
      <c r="D5" s="172"/>
      <c r="E5" s="172"/>
      <c r="F5" s="172"/>
      <c r="G5" s="172"/>
      <c r="H5" s="172"/>
      <c r="I5" s="172"/>
      <c r="J5" s="172"/>
      <c r="K5" s="172"/>
      <c r="L5" s="172"/>
      <c r="M5" s="172"/>
      <c r="N5" s="173"/>
    </row>
    <row r="6" spans="1:14" ht="22.5" customHeight="1" x14ac:dyDescent="0.25">
      <c r="A6" s="168" t="s">
        <v>725</v>
      </c>
      <c r="B6" s="169"/>
      <c r="C6" s="169"/>
      <c r="D6" s="169"/>
      <c r="E6" s="169"/>
      <c r="F6" s="169"/>
      <c r="G6" s="169"/>
      <c r="H6" s="169"/>
      <c r="I6" s="169"/>
      <c r="J6" s="169"/>
      <c r="K6" s="169"/>
      <c r="L6" s="169"/>
      <c r="M6" s="169"/>
      <c r="N6" s="170"/>
    </row>
    <row r="7" spans="1:14" ht="22.5" customHeight="1" x14ac:dyDescent="0.25">
      <c r="A7" s="168" t="s">
        <v>145</v>
      </c>
      <c r="B7" s="169"/>
      <c r="C7" s="169"/>
      <c r="D7" s="169"/>
      <c r="E7" s="169"/>
      <c r="F7" s="169"/>
      <c r="G7" s="169"/>
      <c r="H7" s="169"/>
      <c r="I7" s="169"/>
      <c r="J7" s="169"/>
      <c r="K7" s="169"/>
      <c r="L7" s="169"/>
      <c r="M7" s="169"/>
      <c r="N7" s="170"/>
    </row>
    <row r="8" spans="1:14" ht="24" customHeight="1" x14ac:dyDescent="0.25">
      <c r="A8" s="168" t="s">
        <v>722</v>
      </c>
      <c r="B8" s="169"/>
      <c r="C8" s="169"/>
      <c r="D8" s="169"/>
      <c r="E8" s="169"/>
      <c r="F8" s="169"/>
      <c r="G8" s="169"/>
      <c r="H8" s="169"/>
      <c r="I8" s="169"/>
      <c r="J8" s="169"/>
      <c r="K8" s="169"/>
      <c r="L8" s="169"/>
      <c r="M8" s="169"/>
      <c r="N8" s="170"/>
    </row>
    <row r="9" spans="1:14" ht="75" customHeight="1" x14ac:dyDescent="0.25">
      <c r="A9" s="166" t="s">
        <v>0</v>
      </c>
      <c r="B9" s="166" t="s">
        <v>146</v>
      </c>
      <c r="C9" s="144" t="s">
        <v>615</v>
      </c>
      <c r="D9" s="167" t="s">
        <v>147</v>
      </c>
      <c r="E9" s="167"/>
      <c r="F9" s="167" t="s">
        <v>148</v>
      </c>
      <c r="G9" s="167"/>
      <c r="H9" s="174" t="s">
        <v>611</v>
      </c>
      <c r="I9" s="174" t="s">
        <v>612</v>
      </c>
      <c r="J9" s="174" t="s">
        <v>613</v>
      </c>
      <c r="K9" s="175" t="s">
        <v>614</v>
      </c>
      <c r="L9" s="144" t="s">
        <v>149</v>
      </c>
      <c r="M9" s="145"/>
      <c r="N9" s="144" t="s">
        <v>1</v>
      </c>
    </row>
    <row r="10" spans="1:14" ht="42.75" customHeight="1" x14ac:dyDescent="0.25">
      <c r="A10" s="167"/>
      <c r="B10" s="167"/>
      <c r="C10" s="144"/>
      <c r="D10" s="167"/>
      <c r="E10" s="167"/>
      <c r="F10" s="123" t="s">
        <v>2</v>
      </c>
      <c r="G10" s="123" t="s">
        <v>3</v>
      </c>
      <c r="H10" s="166"/>
      <c r="I10" s="166"/>
      <c r="J10" s="166"/>
      <c r="K10" s="176"/>
      <c r="L10" s="124" t="s">
        <v>150</v>
      </c>
      <c r="M10" s="124" t="s">
        <v>151</v>
      </c>
      <c r="N10" s="144"/>
    </row>
    <row r="11" spans="1:14" ht="39.75" customHeight="1" x14ac:dyDescent="0.25">
      <c r="A11" s="154" t="s">
        <v>726</v>
      </c>
      <c r="B11" s="155"/>
      <c r="C11" s="155"/>
      <c r="D11" s="155"/>
      <c r="E11" s="155"/>
      <c r="F11" s="155"/>
      <c r="G11" s="155"/>
      <c r="H11" s="155"/>
      <c r="I11" s="155"/>
      <c r="J11" s="155"/>
      <c r="K11" s="155"/>
      <c r="L11" s="155"/>
      <c r="M11" s="155"/>
      <c r="N11" s="156"/>
    </row>
    <row r="12" spans="1:14" ht="40.5" customHeight="1" x14ac:dyDescent="0.25">
      <c r="A12" s="157" t="s">
        <v>720</v>
      </c>
      <c r="B12" s="158"/>
      <c r="C12" s="158"/>
      <c r="D12" s="158"/>
      <c r="E12" s="158"/>
      <c r="F12" s="158"/>
      <c r="G12" s="158"/>
      <c r="H12" s="158"/>
      <c r="I12" s="158"/>
      <c r="J12" s="158"/>
      <c r="K12" s="158"/>
      <c r="L12" s="158"/>
      <c r="M12" s="158"/>
      <c r="N12" s="159"/>
    </row>
    <row r="13" spans="1:14" ht="42" customHeight="1" x14ac:dyDescent="0.25">
      <c r="A13" s="160" t="s">
        <v>152</v>
      </c>
      <c r="B13" s="161"/>
      <c r="C13" s="113"/>
      <c r="D13" s="45"/>
      <c r="E13" s="45"/>
      <c r="F13" s="45"/>
      <c r="G13" s="45"/>
      <c r="H13" s="14">
        <f t="shared" ref="H13:J13" si="0">H14+H24+H37</f>
        <v>25972425.487500001</v>
      </c>
      <c r="I13" s="14">
        <f t="shared" si="0"/>
        <v>29752859.1875</v>
      </c>
      <c r="J13" s="14">
        <f t="shared" si="0"/>
        <v>26594985.3125</v>
      </c>
      <c r="K13" s="14">
        <f>K14+K24+K37</f>
        <v>82320269.987499997</v>
      </c>
      <c r="L13" s="14">
        <f>L14+L24+L37</f>
        <v>62483269.399999999</v>
      </c>
      <c r="M13" s="14">
        <f>M14+M24+M37</f>
        <v>13170000</v>
      </c>
      <c r="N13" s="21">
        <f>N14+N24+N37</f>
        <v>-6667000.5875000004</v>
      </c>
    </row>
    <row r="14" spans="1:14" ht="87" customHeight="1" x14ac:dyDescent="0.25">
      <c r="A14" s="9" t="s">
        <v>0</v>
      </c>
      <c r="B14" s="44" t="s">
        <v>153</v>
      </c>
      <c r="C14" s="9" t="s">
        <v>154</v>
      </c>
      <c r="D14" s="9" t="s">
        <v>6</v>
      </c>
      <c r="E14" s="9" t="s">
        <v>771</v>
      </c>
      <c r="F14" s="9">
        <v>2025</v>
      </c>
      <c r="G14" s="9">
        <v>2030</v>
      </c>
      <c r="H14" s="46">
        <f>H15+H17+H20+H22</f>
        <v>5476841</v>
      </c>
      <c r="I14" s="46">
        <f t="shared" ref="I14:J14" si="1">I15+I17+I20+I22</f>
        <v>2506695.75</v>
      </c>
      <c r="J14" s="46">
        <f t="shared" si="1"/>
        <v>2506695.75</v>
      </c>
      <c r="K14" s="46">
        <f>K15+K17+K20+K22</f>
        <v>10490232.5</v>
      </c>
      <c r="L14" s="46">
        <f t="shared" ref="L14:N14" si="2">L15+L17+L20+L22</f>
        <v>7350232.5999999996</v>
      </c>
      <c r="M14" s="46">
        <f t="shared" si="2"/>
        <v>2000000</v>
      </c>
      <c r="N14" s="47">
        <f t="shared" si="2"/>
        <v>-1139999.8999999999</v>
      </c>
    </row>
    <row r="15" spans="1:14" ht="67.5" customHeight="1" x14ac:dyDescent="0.25">
      <c r="A15" s="25" t="s">
        <v>155</v>
      </c>
      <c r="B15" s="23" t="s">
        <v>4</v>
      </c>
      <c r="C15" s="25" t="s">
        <v>616</v>
      </c>
      <c r="D15" s="25" t="s">
        <v>6</v>
      </c>
      <c r="E15" s="25" t="s">
        <v>7</v>
      </c>
      <c r="F15" s="25">
        <v>2025</v>
      </c>
      <c r="G15" s="25">
        <v>2025</v>
      </c>
      <c r="H15" s="48">
        <f t="shared" ref="H15:J15" si="3">SUM(H16)</f>
        <v>872235</v>
      </c>
      <c r="I15" s="48">
        <f t="shared" si="3"/>
        <v>0</v>
      </c>
      <c r="J15" s="48">
        <f t="shared" si="3"/>
        <v>0</v>
      </c>
      <c r="K15" s="48">
        <f>SUM(K16)</f>
        <v>872235</v>
      </c>
      <c r="L15" s="48">
        <f t="shared" ref="L15:N15" si="4">SUM(L16)</f>
        <v>872235</v>
      </c>
      <c r="M15" s="48">
        <f t="shared" si="4"/>
        <v>0</v>
      </c>
      <c r="N15" s="49">
        <f t="shared" si="4"/>
        <v>0</v>
      </c>
    </row>
    <row r="16" spans="1:14" ht="72" customHeight="1" x14ac:dyDescent="0.25">
      <c r="A16" s="4" t="s">
        <v>156</v>
      </c>
      <c r="B16" s="15" t="s">
        <v>5</v>
      </c>
      <c r="C16" s="4" t="s">
        <v>616</v>
      </c>
      <c r="D16" s="50" t="s">
        <v>6</v>
      </c>
      <c r="E16" s="50" t="s">
        <v>7</v>
      </c>
      <c r="F16" s="50" t="s">
        <v>74</v>
      </c>
      <c r="G16" s="50" t="s">
        <v>63</v>
      </c>
      <c r="H16" s="78">
        <f>'[1]Incremental_Cost Year 1'!$AT$7</f>
        <v>872235</v>
      </c>
      <c r="I16" s="78">
        <f>'[1]Incremental_Cost Year 2'!$AT$7</f>
        <v>0</v>
      </c>
      <c r="J16" s="78">
        <f>'[1]Incremental_Cost Year 3'!$AT$7</f>
        <v>0</v>
      </c>
      <c r="K16" s="51">
        <f>SUM(H16:J16)</f>
        <v>872235</v>
      </c>
      <c r="L16" s="51">
        <f>'[1]Incremental_Cost Year 1'!$AU$7+'[1]Incremental_Cost Year 2'!$AU$7+'[1]Incremental_Cost Year 3'!$AU$7</f>
        <v>872235</v>
      </c>
      <c r="M16" s="51">
        <f>'[1]Incremental_Cost Year 1'!$BB$7+'[1]Incremental_Cost Year 2'!$BB$7+'[1]Incremental_Cost Year 3'!$BB$7</f>
        <v>0</v>
      </c>
      <c r="N16" s="52">
        <f>(L16+M16)-K16</f>
        <v>0</v>
      </c>
    </row>
    <row r="17" spans="1:14" ht="70.5" customHeight="1" x14ac:dyDescent="0.25">
      <c r="A17" s="25" t="s">
        <v>157</v>
      </c>
      <c r="B17" s="23" t="s">
        <v>8</v>
      </c>
      <c r="C17" s="25" t="s">
        <v>616</v>
      </c>
      <c r="D17" s="25" t="s">
        <v>6</v>
      </c>
      <c r="E17" s="25" t="s">
        <v>11</v>
      </c>
      <c r="F17" s="25">
        <v>2025</v>
      </c>
      <c r="G17" s="25">
        <v>2030</v>
      </c>
      <c r="H17" s="48">
        <f t="shared" ref="H17:J17" si="5">SUM(H18:H19)</f>
        <v>2596050</v>
      </c>
      <c r="I17" s="48">
        <f t="shared" si="5"/>
        <v>1632471.75</v>
      </c>
      <c r="J17" s="48">
        <f t="shared" si="5"/>
        <v>1632471.75</v>
      </c>
      <c r="K17" s="48">
        <f>SUM(K18:K19)</f>
        <v>5860993.5</v>
      </c>
      <c r="L17" s="48">
        <f t="shared" ref="L17:N17" si="6">SUM(L18:L19)</f>
        <v>4510993.5999999996</v>
      </c>
      <c r="M17" s="48">
        <f t="shared" si="6"/>
        <v>1350000</v>
      </c>
      <c r="N17" s="49">
        <f t="shared" si="6"/>
        <v>0.10000000009313226</v>
      </c>
    </row>
    <row r="18" spans="1:14" ht="65.25" customHeight="1" x14ac:dyDescent="0.25">
      <c r="A18" s="4" t="s">
        <v>158</v>
      </c>
      <c r="B18" s="15" t="s">
        <v>728</v>
      </c>
      <c r="C18" s="4" t="s">
        <v>616</v>
      </c>
      <c r="D18" s="4" t="s">
        <v>10</v>
      </c>
      <c r="E18" s="50" t="s">
        <v>154</v>
      </c>
      <c r="F18" s="4" t="s">
        <v>12</v>
      </c>
      <c r="G18" s="4" t="s">
        <v>12</v>
      </c>
      <c r="H18" s="78">
        <f>'[1]Incremental_Cost Year 1'!$AT$12</f>
        <v>1350000</v>
      </c>
      <c r="I18" s="78">
        <f>'[1]Incremental_Cost Year 2'!$AT$12</f>
        <v>386421.75</v>
      </c>
      <c r="J18" s="78">
        <f>'[1]Incremental_Cost Year 3'!$AT$12</f>
        <v>386421.75</v>
      </c>
      <c r="K18" s="51">
        <f>SUM(H18:J18)</f>
        <v>2122843.5</v>
      </c>
      <c r="L18" s="51">
        <f>'[1]Incremental_Cost Year 1'!$AU$12+'[1]Incremental_Cost Year 2'!$AU$12+'[1]Incremental_Cost Year 3'!$AU$12</f>
        <v>772843.6</v>
      </c>
      <c r="M18" s="51">
        <f>'[1]Incremental_Cost Year 1'!$BB$12+'[1]Incremental_Cost Year 2'!$BB$12+'[1]Incremental_Cost Year 3'!$BB$12</f>
        <v>1350000</v>
      </c>
      <c r="N18" s="52">
        <f>(L18+M18)-K18</f>
        <v>0.10000000009313226</v>
      </c>
    </row>
    <row r="19" spans="1:14" ht="66.75" customHeight="1" x14ac:dyDescent="0.25">
      <c r="A19" s="4" t="s">
        <v>159</v>
      </c>
      <c r="B19" s="15" t="s">
        <v>9</v>
      </c>
      <c r="C19" s="4" t="s">
        <v>616</v>
      </c>
      <c r="D19" s="4" t="s">
        <v>10</v>
      </c>
      <c r="E19" s="50" t="s">
        <v>11</v>
      </c>
      <c r="F19" s="4" t="s">
        <v>12</v>
      </c>
      <c r="G19" s="4" t="s">
        <v>12</v>
      </c>
      <c r="H19" s="78">
        <f>'[1]Incremental_Cost Year 1'!$AT$13</f>
        <v>1246050</v>
      </c>
      <c r="I19" s="78">
        <f>'[1]Incremental_Cost Year 2'!$AT$13</f>
        <v>1246050</v>
      </c>
      <c r="J19" s="78">
        <f>'[1]Incremental_Cost Year 3'!$AT$13</f>
        <v>1246050</v>
      </c>
      <c r="K19" s="51">
        <f>SUM(H19:J19)</f>
        <v>3738150</v>
      </c>
      <c r="L19" s="51">
        <f>'[1]Incremental_Cost Year 1'!$AU$13+'[1]Incremental_Cost Year 2'!$AU$13+'[1]Incremental_Cost Year 3'!$AU$13</f>
        <v>3738150</v>
      </c>
      <c r="M19" s="51">
        <f>'[1]Incremental_Cost Year 1'!$BB$13+'[1]Incremental_Cost Year 2'!$BB$13+'[1]Incremental_Cost Year 3'!$BB$13</f>
        <v>0</v>
      </c>
      <c r="N19" s="52">
        <f>(L19+M19)-K19</f>
        <v>0</v>
      </c>
    </row>
    <row r="20" spans="1:14" ht="71.25" customHeight="1" x14ac:dyDescent="0.25">
      <c r="A20" s="25" t="s">
        <v>160</v>
      </c>
      <c r="B20" s="53" t="s">
        <v>727</v>
      </c>
      <c r="C20" s="25" t="s">
        <v>616</v>
      </c>
      <c r="D20" s="25" t="s">
        <v>6</v>
      </c>
      <c r="E20" s="25" t="s">
        <v>13</v>
      </c>
      <c r="F20" s="25">
        <v>2025</v>
      </c>
      <c r="G20" s="25">
        <v>2030</v>
      </c>
      <c r="H20" s="48">
        <f t="shared" ref="H20:J20" si="7">SUM(H21)</f>
        <v>868556</v>
      </c>
      <c r="I20" s="48">
        <f t="shared" si="7"/>
        <v>874224</v>
      </c>
      <c r="J20" s="48">
        <f t="shared" si="7"/>
        <v>874224</v>
      </c>
      <c r="K20" s="48">
        <f>SUM(K21)</f>
        <v>2617004</v>
      </c>
      <c r="L20" s="48">
        <f t="shared" ref="L20:N20" si="8">SUM(L21)</f>
        <v>1967004</v>
      </c>
      <c r="M20" s="48">
        <f t="shared" si="8"/>
        <v>650000</v>
      </c>
      <c r="N20" s="49">
        <f t="shared" si="8"/>
        <v>0</v>
      </c>
    </row>
    <row r="21" spans="1:14" ht="75.75" customHeight="1" x14ac:dyDescent="0.25">
      <c r="A21" s="4" t="s">
        <v>161</v>
      </c>
      <c r="B21" s="54" t="s">
        <v>729</v>
      </c>
      <c r="C21" s="4" t="s">
        <v>616</v>
      </c>
      <c r="D21" s="4" t="s">
        <v>6</v>
      </c>
      <c r="E21" s="50" t="s">
        <v>13</v>
      </c>
      <c r="F21" s="4" t="s">
        <v>34</v>
      </c>
      <c r="G21" s="4" t="s">
        <v>162</v>
      </c>
      <c r="H21" s="78">
        <f>'[1]Incremental_Cost Year 1'!$AT$17</f>
        <v>868556</v>
      </c>
      <c r="I21" s="78">
        <f>'[1]Incremental_Cost Year 2'!$AT$17</f>
        <v>874224</v>
      </c>
      <c r="J21" s="78">
        <f>'[1]Incremental_Cost Year 3'!$AT$17</f>
        <v>874224</v>
      </c>
      <c r="K21" s="51">
        <f>SUM(H21:J21)</f>
        <v>2617004</v>
      </c>
      <c r="L21" s="51">
        <f>'[1]Incremental_Cost Year 1'!$AU$17+'[1]Incremental_Cost Year 2'!$AU$17+'[1]Incremental_Cost Year 3'!$AU$17</f>
        <v>1967004</v>
      </c>
      <c r="M21" s="51">
        <f>'[1]Incremental_Cost Year 1'!$BB$17+'[1]Incremental_Cost Year 2'!$BB$17+'[1]Incremental_Cost Year 3'!$BB$17</f>
        <v>650000</v>
      </c>
      <c r="N21" s="52">
        <f>(L21+M21)-K21</f>
        <v>0</v>
      </c>
    </row>
    <row r="22" spans="1:14" ht="78" customHeight="1" x14ac:dyDescent="0.25">
      <c r="A22" s="25" t="s">
        <v>163</v>
      </c>
      <c r="B22" s="53" t="s">
        <v>14</v>
      </c>
      <c r="C22" s="25" t="s">
        <v>616</v>
      </c>
      <c r="D22" s="25" t="s">
        <v>6</v>
      </c>
      <c r="E22" s="25" t="s">
        <v>13</v>
      </c>
      <c r="F22" s="25">
        <v>2025</v>
      </c>
      <c r="G22" s="25">
        <v>2025</v>
      </c>
      <c r="H22" s="48">
        <f t="shared" ref="H22:J22" si="9">SUM(H23)</f>
        <v>1140000</v>
      </c>
      <c r="I22" s="48">
        <f t="shared" si="9"/>
        <v>0</v>
      </c>
      <c r="J22" s="48">
        <f t="shared" si="9"/>
        <v>0</v>
      </c>
      <c r="K22" s="48">
        <f>SUM(K23)</f>
        <v>1140000</v>
      </c>
      <c r="L22" s="48">
        <f t="shared" ref="L22:N22" si="10">SUM(L23)</f>
        <v>0</v>
      </c>
      <c r="M22" s="48">
        <f t="shared" si="10"/>
        <v>0</v>
      </c>
      <c r="N22" s="49">
        <f t="shared" si="10"/>
        <v>-1140000</v>
      </c>
    </row>
    <row r="23" spans="1:14" ht="63.75" customHeight="1" x14ac:dyDescent="0.25">
      <c r="A23" s="4" t="s">
        <v>768</v>
      </c>
      <c r="B23" s="55" t="s">
        <v>164</v>
      </c>
      <c r="C23" s="4" t="s">
        <v>616</v>
      </c>
      <c r="D23" s="4" t="s">
        <v>6</v>
      </c>
      <c r="E23" s="50" t="s">
        <v>13</v>
      </c>
      <c r="F23" s="4">
        <v>2025</v>
      </c>
      <c r="G23" s="4" t="s">
        <v>74</v>
      </c>
      <c r="H23" s="78">
        <f>'[1]Incremental_Cost Year 1'!$AT$22</f>
        <v>1140000</v>
      </c>
      <c r="I23" s="78">
        <f>'[1]Incremental_Cost Year 2'!$AT$22</f>
        <v>0</v>
      </c>
      <c r="J23" s="78">
        <f>'[1]Incremental_Cost Year 3'!$AT$22</f>
        <v>0</v>
      </c>
      <c r="K23" s="51">
        <f>SUM(H23:J23)</f>
        <v>1140000</v>
      </c>
      <c r="L23" s="51">
        <f>'[1]Incremental_Cost Year 1'!$AU$22+'[1]Incremental_Cost Year 2'!$AU$22+'[1]Incremental_Cost Year 3'!$AU$22</f>
        <v>0</v>
      </c>
      <c r="M23" s="51">
        <f>'[1]Incremental_Cost Year 1'!$BB$22+'[1]Incremental_Cost Year 2'!$BB$22+'[1]Incremental_Cost Year 3'!$BB$22</f>
        <v>0</v>
      </c>
      <c r="N23" s="52">
        <f>(L23+M23)-K23</f>
        <v>-1140000</v>
      </c>
    </row>
    <row r="24" spans="1:14" ht="100.5" customHeight="1" x14ac:dyDescent="0.25">
      <c r="A24" s="9" t="s">
        <v>0</v>
      </c>
      <c r="B24" s="44" t="s">
        <v>607</v>
      </c>
      <c r="C24" s="9" t="s">
        <v>154</v>
      </c>
      <c r="D24" s="9" t="s">
        <v>165</v>
      </c>
      <c r="E24" s="9" t="s">
        <v>166</v>
      </c>
      <c r="F24" s="9">
        <v>2025</v>
      </c>
      <c r="G24" s="9">
        <v>2027</v>
      </c>
      <c r="H24" s="46">
        <f>H25+H28+H31+H34</f>
        <v>4119351.3125</v>
      </c>
      <c r="I24" s="46">
        <f>I25+I28+I31+I34</f>
        <v>4468272.3125</v>
      </c>
      <c r="J24" s="46">
        <f t="shared" ref="J24:N24" si="11">J25+J28+J31+J34</f>
        <v>4468272.3125</v>
      </c>
      <c r="K24" s="46">
        <f t="shared" si="11"/>
        <v>13055895.9375</v>
      </c>
      <c r="L24" s="46">
        <f t="shared" si="11"/>
        <v>7727895.5</v>
      </c>
      <c r="M24" s="46">
        <f t="shared" si="11"/>
        <v>4680000</v>
      </c>
      <c r="N24" s="47">
        <f t="shared" si="11"/>
        <v>-648000.4375</v>
      </c>
    </row>
    <row r="25" spans="1:14" ht="97.5" customHeight="1" x14ac:dyDescent="0.25">
      <c r="A25" s="25" t="s">
        <v>167</v>
      </c>
      <c r="B25" s="23" t="s">
        <v>168</v>
      </c>
      <c r="C25" s="25" t="s">
        <v>154</v>
      </c>
      <c r="D25" s="25" t="s">
        <v>169</v>
      </c>
      <c r="E25" s="25" t="s">
        <v>170</v>
      </c>
      <c r="F25" s="25">
        <v>2025</v>
      </c>
      <c r="G25" s="25">
        <v>2026</v>
      </c>
      <c r="H25" s="48">
        <f t="shared" ref="H25:J25" si="12">SUM(H26:H27)</f>
        <v>2421576.5</v>
      </c>
      <c r="I25" s="48">
        <f t="shared" si="12"/>
        <v>2421576.5</v>
      </c>
      <c r="J25" s="48">
        <f t="shared" si="12"/>
        <v>2421576.5</v>
      </c>
      <c r="K25" s="48">
        <f>SUM(K26:K27)</f>
        <v>7264729.5</v>
      </c>
      <c r="L25" s="48">
        <f t="shared" ref="L25:N25" si="13">SUM(L26:L27)</f>
        <v>7264729.5</v>
      </c>
      <c r="M25" s="48">
        <f t="shared" si="13"/>
        <v>0</v>
      </c>
      <c r="N25" s="49">
        <f t="shared" si="13"/>
        <v>0</v>
      </c>
    </row>
    <row r="26" spans="1:14" ht="98.25" customHeight="1" x14ac:dyDescent="0.25">
      <c r="A26" s="4" t="s">
        <v>171</v>
      </c>
      <c r="B26" s="3" t="s">
        <v>15</v>
      </c>
      <c r="C26" s="4" t="s">
        <v>711</v>
      </c>
      <c r="D26" s="4" t="s">
        <v>169</v>
      </c>
      <c r="E26" s="4" t="s">
        <v>16</v>
      </c>
      <c r="F26" s="4" t="s">
        <v>172</v>
      </c>
      <c r="G26" s="4" t="s">
        <v>173</v>
      </c>
      <c r="H26" s="78">
        <f>'[1]Incremental_Cost Year 1'!$AT$28</f>
        <v>2318530.5</v>
      </c>
      <c r="I26" s="78">
        <f>'[1]Incremental_Cost Year 2'!$AT$28</f>
        <v>2318530.5</v>
      </c>
      <c r="J26" s="78">
        <f>'[1]Incremental_Cost Year 3'!$AT$28</f>
        <v>2318530.5</v>
      </c>
      <c r="K26" s="51">
        <f t="shared" ref="K26:K27" si="14">SUM(H26:J26)</f>
        <v>6955591.5</v>
      </c>
      <c r="L26" s="51">
        <f>'[1]Incremental_Cost Year 1'!$AU$28+'[1]Incremental_Cost Year 2'!$AU$28+'[1]Incremental_Cost Year 3'!$AU$28</f>
        <v>6955591.5</v>
      </c>
      <c r="M26" s="51">
        <f>'[1]Incremental_Cost Year 1'!$BB$28+'[1]Incremental_Cost Year 2'!$BB$28+'[1]Incremental_Cost Year 3'!$BB$28</f>
        <v>0</v>
      </c>
      <c r="N26" s="52">
        <f t="shared" ref="N26:N27" si="15">(L26+M26)-K26</f>
        <v>0</v>
      </c>
    </row>
    <row r="27" spans="1:14" ht="107.25" customHeight="1" x14ac:dyDescent="0.25">
      <c r="A27" s="4" t="s">
        <v>174</v>
      </c>
      <c r="B27" s="55" t="s">
        <v>17</v>
      </c>
      <c r="C27" s="4" t="s">
        <v>711</v>
      </c>
      <c r="D27" s="4" t="s">
        <v>169</v>
      </c>
      <c r="E27" s="4" t="s">
        <v>16</v>
      </c>
      <c r="F27" s="4" t="s">
        <v>175</v>
      </c>
      <c r="G27" s="4" t="s">
        <v>173</v>
      </c>
      <c r="H27" s="78">
        <f>'[1]Incremental_Cost Year 1'!$AT$29</f>
        <v>103046</v>
      </c>
      <c r="I27" s="78">
        <f>'[1]Incremental_Cost Year 2'!$AT$29</f>
        <v>103046</v>
      </c>
      <c r="J27" s="78">
        <f>'[1]Incremental_Cost Year 3'!$AT$29</f>
        <v>103046</v>
      </c>
      <c r="K27" s="51">
        <f t="shared" si="14"/>
        <v>309138</v>
      </c>
      <c r="L27" s="51">
        <f>'[1]Incremental_Cost Year 1'!$AU$29+'[1]Incremental_Cost Year 2'!$AU$29+'[1]Incremental_Cost Year 3'!$AU$29</f>
        <v>309138</v>
      </c>
      <c r="M27" s="51">
        <f>'[1]Incremental_Cost Year 1'!$BB$29+'[1]Incremental_Cost Year 2'!$BB$29+'[1]Incremental_Cost Year 3'!$BB$29</f>
        <v>0</v>
      </c>
      <c r="N27" s="52">
        <f t="shared" si="15"/>
        <v>0</v>
      </c>
    </row>
    <row r="28" spans="1:14" ht="99.75" customHeight="1" x14ac:dyDescent="0.25">
      <c r="A28" s="25" t="s">
        <v>176</v>
      </c>
      <c r="B28" s="23" t="s">
        <v>608</v>
      </c>
      <c r="C28" s="25" t="s">
        <v>617</v>
      </c>
      <c r="D28" s="25" t="s">
        <v>180</v>
      </c>
      <c r="E28" s="25" t="s">
        <v>177</v>
      </c>
      <c r="F28" s="25">
        <v>2025</v>
      </c>
      <c r="G28" s="25">
        <v>2027</v>
      </c>
      <c r="H28" s="56">
        <f t="shared" ref="H28:J28" si="16">H29+H30</f>
        <v>1697774.8125</v>
      </c>
      <c r="I28" s="56">
        <f t="shared" si="16"/>
        <v>1697774.8125</v>
      </c>
      <c r="J28" s="56">
        <f t="shared" si="16"/>
        <v>1697774.8125</v>
      </c>
      <c r="K28" s="56">
        <f>K29+K30</f>
        <v>5093324.4375</v>
      </c>
      <c r="L28" s="56">
        <f>L29+L30</f>
        <v>413323.99999999994</v>
      </c>
      <c r="M28" s="26">
        <f t="shared" ref="M28:N28" si="17">M29+M30</f>
        <v>4680000</v>
      </c>
      <c r="N28" s="26">
        <f t="shared" si="17"/>
        <v>-0.4375</v>
      </c>
    </row>
    <row r="29" spans="1:14" ht="102.75" customHeight="1" x14ac:dyDescent="0.25">
      <c r="A29" s="4" t="s">
        <v>178</v>
      </c>
      <c r="B29" s="3" t="s">
        <v>20</v>
      </c>
      <c r="C29" s="4" t="s">
        <v>617</v>
      </c>
      <c r="D29" s="4" t="s">
        <v>19</v>
      </c>
      <c r="E29" s="4" t="s">
        <v>177</v>
      </c>
      <c r="F29" s="5" t="s">
        <v>34</v>
      </c>
      <c r="G29" s="5" t="s">
        <v>88</v>
      </c>
      <c r="H29" s="78">
        <f>'[1]Incremental_Cost Year 1'!$AT$33</f>
        <v>876605.4375</v>
      </c>
      <c r="I29" s="78">
        <f>'[1]Incremental_Cost Year 2'!$AT$33</f>
        <v>876605.4375</v>
      </c>
      <c r="J29" s="78">
        <f>'[1]Incremental_Cost Year 3'!$AT$33</f>
        <v>876605.4375</v>
      </c>
      <c r="K29" s="51">
        <f t="shared" ref="K29:K30" si="18">SUM(H29:J29)</f>
        <v>2629816.3125</v>
      </c>
      <c r="L29" s="51">
        <f>'[1]Incremental_Cost Year 1'!$AU$33+'[1]Incremental_Cost Year 2'!$AU$33+'[1]Incremental_Cost Year 3'!$AU$33</f>
        <v>289816.19999999995</v>
      </c>
      <c r="M29" s="51">
        <f>'[1]Incremental_Cost Year 1'!$BB$33+'[1]Incremental_Cost Year 2'!$BB$33+'[1]Incremental_Cost Year 3'!$BB$33</f>
        <v>2340000</v>
      </c>
      <c r="N29" s="52">
        <f t="shared" ref="N29:N30" si="19">(L29+M29)-K29</f>
        <v>-0.11249999981373549</v>
      </c>
    </row>
    <row r="30" spans="1:14" ht="85.5" customHeight="1" x14ac:dyDescent="0.25">
      <c r="A30" s="4" t="s">
        <v>179</v>
      </c>
      <c r="B30" s="3" t="s">
        <v>21</v>
      </c>
      <c r="C30" s="4" t="s">
        <v>617</v>
      </c>
      <c r="D30" s="4" t="s">
        <v>180</v>
      </c>
      <c r="E30" s="4" t="s">
        <v>181</v>
      </c>
      <c r="F30" s="5" t="s">
        <v>34</v>
      </c>
      <c r="G30" s="5" t="s">
        <v>88</v>
      </c>
      <c r="H30" s="78">
        <f>'[1]Incremental_Cost Year 1'!$AT$34</f>
        <v>821169.375</v>
      </c>
      <c r="I30" s="78">
        <f>'[1]Incremental_Cost Year 2'!$AT$34</f>
        <v>821169.375</v>
      </c>
      <c r="J30" s="78">
        <f>'[1]Incremental_Cost Year 3'!$AT$34</f>
        <v>821169.375</v>
      </c>
      <c r="K30" s="51">
        <f t="shared" si="18"/>
        <v>2463508.125</v>
      </c>
      <c r="L30" s="51">
        <f>'[1]Incremental_Cost Year 1'!$AU$34+'[1]Incremental_Cost Year 2'!$AU$34+'[1]Incremental_Cost Year 3'!$AU$34</f>
        <v>123507.8</v>
      </c>
      <c r="M30" s="51">
        <f>'[1]Incremental_Cost Year 1'!$BB$34+'[1]Incremental_Cost Year 2'!$BB$34+'[1]Incremental_Cost Year 3'!$BB$34</f>
        <v>2340000</v>
      </c>
      <c r="N30" s="52">
        <f t="shared" si="19"/>
        <v>-0.32500000018626451</v>
      </c>
    </row>
    <row r="31" spans="1:14" s="57" customFormat="1" ht="90.75" customHeight="1" x14ac:dyDescent="0.25">
      <c r="A31" s="25" t="s">
        <v>182</v>
      </c>
      <c r="B31" s="38" t="s">
        <v>183</v>
      </c>
      <c r="C31" s="25" t="s">
        <v>620</v>
      </c>
      <c r="D31" s="25" t="s">
        <v>57</v>
      </c>
      <c r="E31" s="25" t="s">
        <v>177</v>
      </c>
      <c r="F31" s="28">
        <v>2026</v>
      </c>
      <c r="G31" s="28">
        <v>2027</v>
      </c>
      <c r="H31" s="26">
        <f>SUM(H32:H33)</f>
        <v>0</v>
      </c>
      <c r="I31" s="26">
        <f t="shared" ref="I31:N31" si="20">SUM(I32:I33)</f>
        <v>174460.5</v>
      </c>
      <c r="J31" s="26">
        <f t="shared" si="20"/>
        <v>174460.5</v>
      </c>
      <c r="K31" s="26">
        <f t="shared" si="20"/>
        <v>348921</v>
      </c>
      <c r="L31" s="26">
        <f t="shared" si="20"/>
        <v>24921</v>
      </c>
      <c r="M31" s="26">
        <f t="shared" si="20"/>
        <v>0</v>
      </c>
      <c r="N31" s="26">
        <f t="shared" si="20"/>
        <v>-324000</v>
      </c>
    </row>
    <row r="32" spans="1:14" ht="75" customHeight="1" x14ac:dyDescent="0.25">
      <c r="A32" s="4" t="s">
        <v>184</v>
      </c>
      <c r="B32" s="55" t="s">
        <v>185</v>
      </c>
      <c r="C32" s="4" t="s">
        <v>620</v>
      </c>
      <c r="D32" s="4" t="s">
        <v>57</v>
      </c>
      <c r="E32" s="4" t="s">
        <v>177</v>
      </c>
      <c r="F32" s="5" t="s">
        <v>67</v>
      </c>
      <c r="G32" s="5" t="s">
        <v>89</v>
      </c>
      <c r="H32" s="78">
        <f>'[1]Incremental_Cost Year 1'!$AT$38</f>
        <v>0</v>
      </c>
      <c r="I32" s="78">
        <f>'[1]Incremental_Cost Year 2'!$AT$38</f>
        <v>36000</v>
      </c>
      <c r="J32" s="78">
        <f>'[1]Incremental_Cost Year 3'!$AT$38</f>
        <v>36000</v>
      </c>
      <c r="K32" s="51">
        <f t="shared" ref="K32:K33" si="21">SUM(H32:J32)</f>
        <v>72000</v>
      </c>
      <c r="L32" s="51">
        <f>'[1]Incremental_Cost Year 1'!$AU$38+'[1]Incremental_Cost Year 2'!$AU$38+'[1]Incremental_Cost Year 3'!$AU$38</f>
        <v>0</v>
      </c>
      <c r="M32" s="51">
        <f>'[1]Incremental_Cost Year 1'!$BB$38+'[1]Incremental_Cost Year 2'!$BB$38+'[1]Incremental_Cost Year 3'!$BB$38</f>
        <v>0</v>
      </c>
      <c r="N32" s="52">
        <f t="shared" ref="N32:N33" si="22">(L32+M32)-K32</f>
        <v>-72000</v>
      </c>
    </row>
    <row r="33" spans="1:14" ht="75.75" customHeight="1" x14ac:dyDescent="0.25">
      <c r="A33" s="4" t="s">
        <v>186</v>
      </c>
      <c r="B33" s="55" t="s">
        <v>730</v>
      </c>
      <c r="C33" s="4" t="s">
        <v>620</v>
      </c>
      <c r="D33" s="4" t="s">
        <v>57</v>
      </c>
      <c r="E33" s="4" t="s">
        <v>177</v>
      </c>
      <c r="F33" s="5" t="s">
        <v>67</v>
      </c>
      <c r="G33" s="5" t="s">
        <v>89</v>
      </c>
      <c r="H33" s="78">
        <f>'[1]Incremental_Cost Year 1'!$AT$39</f>
        <v>0</v>
      </c>
      <c r="I33" s="78">
        <f>'[1]Incremental_Cost Year 2'!$AT$39</f>
        <v>138460.5</v>
      </c>
      <c r="J33" s="78">
        <f>'[1]Incremental_Cost Year 3'!$AT$39</f>
        <v>138460.5</v>
      </c>
      <c r="K33" s="51">
        <f t="shared" si="21"/>
        <v>276921</v>
      </c>
      <c r="L33" s="51">
        <f>'[1]Incremental_Cost Year 1'!$AU$39+'[1]Incremental_Cost Year 2'!$AU$39+'[1]Incremental_Cost Year 3'!$AU$39</f>
        <v>24921</v>
      </c>
      <c r="M33" s="51">
        <f>'[1]Incremental_Cost Year 1'!$BB$39+'[1]Incremental_Cost Year 2'!$BB$39+'[1]Incremental_Cost Year 3'!$BB$39</f>
        <v>0</v>
      </c>
      <c r="N33" s="52">
        <f t="shared" si="22"/>
        <v>-252000</v>
      </c>
    </row>
    <row r="34" spans="1:14" s="57" customFormat="1" ht="71.25" customHeight="1" x14ac:dyDescent="0.25">
      <c r="A34" s="25" t="s">
        <v>187</v>
      </c>
      <c r="B34" s="23" t="s">
        <v>188</v>
      </c>
      <c r="C34" s="25" t="s">
        <v>620</v>
      </c>
      <c r="D34" s="25" t="s">
        <v>57</v>
      </c>
      <c r="E34" s="25" t="s">
        <v>181</v>
      </c>
      <c r="F34" s="28">
        <v>2026</v>
      </c>
      <c r="G34" s="28">
        <v>2027</v>
      </c>
      <c r="H34" s="26">
        <f>SUM(H35:H36)</f>
        <v>0</v>
      </c>
      <c r="I34" s="26">
        <f t="shared" ref="I34:N34" si="23">SUM(I35:I36)</f>
        <v>174460.5</v>
      </c>
      <c r="J34" s="26">
        <f t="shared" si="23"/>
        <v>174460.5</v>
      </c>
      <c r="K34" s="26">
        <f t="shared" si="23"/>
        <v>348921</v>
      </c>
      <c r="L34" s="26">
        <f t="shared" si="23"/>
        <v>24921</v>
      </c>
      <c r="M34" s="26">
        <f t="shared" si="23"/>
        <v>0</v>
      </c>
      <c r="N34" s="26">
        <f t="shared" si="23"/>
        <v>-324000</v>
      </c>
    </row>
    <row r="35" spans="1:14" ht="80.25" customHeight="1" x14ac:dyDescent="0.25">
      <c r="A35" s="4" t="s">
        <v>189</v>
      </c>
      <c r="B35" s="55" t="s">
        <v>190</v>
      </c>
      <c r="C35" s="4" t="s">
        <v>620</v>
      </c>
      <c r="D35" s="4" t="s">
        <v>57</v>
      </c>
      <c r="E35" s="4" t="s">
        <v>181</v>
      </c>
      <c r="F35" s="5" t="s">
        <v>67</v>
      </c>
      <c r="G35" s="5" t="s">
        <v>89</v>
      </c>
      <c r="H35" s="78">
        <f>'[1]Incremental_Cost Year 1'!$AT$43</f>
        <v>0</v>
      </c>
      <c r="I35" s="78">
        <f>'[1]Incremental_Cost Year 2'!$AT$43</f>
        <v>36000</v>
      </c>
      <c r="J35" s="78">
        <f>'[1]Incremental_Cost Year 3'!$AT$43</f>
        <v>36000</v>
      </c>
      <c r="K35" s="51">
        <f t="shared" ref="K35:K36" si="24">SUM(H35:J35)</f>
        <v>72000</v>
      </c>
      <c r="L35" s="51">
        <f>'[1]Incremental_Cost Year 1'!$AU$43+'[1]Incremental_Cost Year 2'!$AU$43+'[1]Incremental_Cost Year 3'!$AU$43</f>
        <v>0</v>
      </c>
      <c r="M35" s="51">
        <f>'[1]Incremental_Cost Year 1'!$BB$43+'[1]Incremental_Cost Year 2'!$BB$43+'[1]Incremental_Cost Year 3'!$BB$43</f>
        <v>0</v>
      </c>
      <c r="N35" s="52">
        <f t="shared" ref="N35:N36" si="25">(L35+M35)-K35</f>
        <v>-72000</v>
      </c>
    </row>
    <row r="36" spans="1:14" ht="90.75" customHeight="1" x14ac:dyDescent="0.25">
      <c r="A36" s="4" t="s">
        <v>191</v>
      </c>
      <c r="B36" s="55" t="s">
        <v>731</v>
      </c>
      <c r="C36" s="4" t="s">
        <v>620</v>
      </c>
      <c r="D36" s="4" t="s">
        <v>57</v>
      </c>
      <c r="E36" s="4" t="s">
        <v>181</v>
      </c>
      <c r="F36" s="5" t="s">
        <v>67</v>
      </c>
      <c r="G36" s="5" t="s">
        <v>89</v>
      </c>
      <c r="H36" s="78">
        <f>'[1]Incremental_Cost Year 1'!$AT$44</f>
        <v>0</v>
      </c>
      <c r="I36" s="78">
        <f>'[1]Incremental_Cost Year 2'!$AT$44</f>
        <v>138460.5</v>
      </c>
      <c r="J36" s="78">
        <f>'[1]Incremental_Cost Year 3'!$AT$44</f>
        <v>138460.5</v>
      </c>
      <c r="K36" s="51">
        <f t="shared" si="24"/>
        <v>276921</v>
      </c>
      <c r="L36" s="51">
        <f>'[1]Incremental_Cost Year 1'!$AU$44+'[1]Incremental_Cost Year 2'!$AU$44+'[1]Incremental_Cost Year 3'!$AU$44</f>
        <v>24921</v>
      </c>
      <c r="M36" s="51">
        <f>'[1]Incremental_Cost Year 1'!$BB$44+'[1]Incremental_Cost Year 2'!$BB$44+'[1]Incremental_Cost Year 3'!$BB$44</f>
        <v>0</v>
      </c>
      <c r="N36" s="52">
        <f t="shared" si="25"/>
        <v>-252000</v>
      </c>
    </row>
    <row r="37" spans="1:14" ht="122.25" customHeight="1" x14ac:dyDescent="0.25">
      <c r="A37" s="9" t="s">
        <v>0</v>
      </c>
      <c r="B37" s="44" t="s">
        <v>609</v>
      </c>
      <c r="C37" s="9" t="s">
        <v>154</v>
      </c>
      <c r="D37" s="9" t="s">
        <v>778</v>
      </c>
      <c r="E37" s="9" t="s">
        <v>779</v>
      </c>
      <c r="F37" s="9">
        <v>2025</v>
      </c>
      <c r="G37" s="9">
        <v>2030</v>
      </c>
      <c r="H37" s="11">
        <f>H38+H41+H45+H48+H51+H62+H67+H70+H77+H81+H87</f>
        <v>16376233.175000001</v>
      </c>
      <c r="I37" s="11">
        <f t="shared" ref="I37:N37" si="26">I38+I41+I45+I48+I51+I62+I67+I70+I77+I81+I87</f>
        <v>22777891.125</v>
      </c>
      <c r="J37" s="11">
        <f t="shared" si="26"/>
        <v>19620017.25</v>
      </c>
      <c r="K37" s="11">
        <f t="shared" si="26"/>
        <v>58774141.549999997</v>
      </c>
      <c r="L37" s="11">
        <f t="shared" si="26"/>
        <v>47405141.299999997</v>
      </c>
      <c r="M37" s="11">
        <f t="shared" si="26"/>
        <v>6490000</v>
      </c>
      <c r="N37" s="11">
        <f t="shared" si="26"/>
        <v>-4879000.25</v>
      </c>
    </row>
    <row r="38" spans="1:14" ht="125.25" customHeight="1" x14ac:dyDescent="0.25">
      <c r="A38" s="25" t="s">
        <v>192</v>
      </c>
      <c r="B38" s="23" t="s">
        <v>22</v>
      </c>
      <c r="C38" s="25" t="s">
        <v>711</v>
      </c>
      <c r="D38" s="25" t="s">
        <v>32</v>
      </c>
      <c r="E38" s="25" t="s">
        <v>193</v>
      </c>
      <c r="F38" s="25">
        <v>2025</v>
      </c>
      <c r="G38" s="25">
        <v>2030</v>
      </c>
      <c r="H38" s="48">
        <f t="shared" ref="H38:J38" si="27">SUM(H39:H40)</f>
        <v>2639265.25</v>
      </c>
      <c r="I38" s="48">
        <f t="shared" si="27"/>
        <v>30000</v>
      </c>
      <c r="J38" s="48">
        <f t="shared" si="27"/>
        <v>30000</v>
      </c>
      <c r="K38" s="48">
        <f>SUM(K39:K40)</f>
        <v>2699265.25</v>
      </c>
      <c r="L38" s="48">
        <f>SUM(L39:L40)</f>
        <v>1159265</v>
      </c>
      <c r="M38" s="48">
        <f>SUM(M39:M40)</f>
        <v>1480000</v>
      </c>
      <c r="N38" s="49">
        <f>SUM(N39:N40)</f>
        <v>-60000.25</v>
      </c>
    </row>
    <row r="39" spans="1:14" ht="80.25" customHeight="1" x14ac:dyDescent="0.25">
      <c r="A39" s="4" t="s">
        <v>194</v>
      </c>
      <c r="B39" s="3" t="s">
        <v>195</v>
      </c>
      <c r="C39" s="4" t="s">
        <v>711</v>
      </c>
      <c r="D39" s="4" t="s">
        <v>32</v>
      </c>
      <c r="E39" s="4" t="s">
        <v>196</v>
      </c>
      <c r="F39" s="4" t="s">
        <v>24</v>
      </c>
      <c r="G39" s="50" t="s">
        <v>63</v>
      </c>
      <c r="H39" s="78">
        <f>'[1]Incremental_Cost Year 1'!$AT$49</f>
        <v>1939265.25</v>
      </c>
      <c r="I39" s="78">
        <f>'[1]Incremental_Cost Year 2'!$AT$49</f>
        <v>0</v>
      </c>
      <c r="J39" s="78">
        <f>'[1]Incremental_Cost Year 3'!$AT$49</f>
        <v>0</v>
      </c>
      <c r="K39" s="51">
        <f t="shared" ref="K39:K40" si="28">SUM(H39:J39)</f>
        <v>1939265.25</v>
      </c>
      <c r="L39" s="51">
        <f>'[1]Incremental_Cost Year 1'!$AU$49+'[1]Incremental_Cost Year 2'!$AU$49+'[1]Incremental_Cost Year 3'!$AU$49</f>
        <v>1159265</v>
      </c>
      <c r="M39" s="51">
        <f>'[1]Incremental_Cost Year 1'!$BB$49+'[1]Incremental_Cost Year 2'!$BB$49+'[1]Incremental_Cost Year 3'!$BB$49</f>
        <v>780000</v>
      </c>
      <c r="N39" s="52">
        <f t="shared" ref="N39:N40" si="29">(L39+M39)-K39</f>
        <v>-0.25</v>
      </c>
    </row>
    <row r="40" spans="1:14" ht="96.75" customHeight="1" x14ac:dyDescent="0.25">
      <c r="A40" s="4" t="s">
        <v>197</v>
      </c>
      <c r="B40" s="1" t="s">
        <v>25</v>
      </c>
      <c r="C40" s="4" t="s">
        <v>711</v>
      </c>
      <c r="D40" s="4" t="s">
        <v>32</v>
      </c>
      <c r="E40" s="4" t="s">
        <v>196</v>
      </c>
      <c r="F40" s="50" t="s">
        <v>26</v>
      </c>
      <c r="G40" s="50" t="s">
        <v>27</v>
      </c>
      <c r="H40" s="78">
        <f>'[1]Incremental_Cost Year 1'!$AT$50</f>
        <v>700000</v>
      </c>
      <c r="I40" s="78">
        <f>'[1]Incremental_Cost Year 2'!$AT$50</f>
        <v>30000</v>
      </c>
      <c r="J40" s="78">
        <f>'[1]Incremental_Cost Year 3'!$AT$50</f>
        <v>30000</v>
      </c>
      <c r="K40" s="51">
        <f t="shared" si="28"/>
        <v>760000</v>
      </c>
      <c r="L40" s="51">
        <f>'[1]Incremental_Cost Year 1'!$AU$50+'[1]Incremental_Cost Year 2'!$AU$50+'[1]Incremental_Cost Year 3'!$AU$50</f>
        <v>0</v>
      </c>
      <c r="M40" s="51">
        <f>'[1]Incremental_Cost Year 1'!$BB$50+'[1]Incremental_Cost Year 2'!$BB$50+'[1]Incremental_Cost Year 3'!$BB$50</f>
        <v>700000</v>
      </c>
      <c r="N40" s="52">
        <f t="shared" si="29"/>
        <v>-60000</v>
      </c>
    </row>
    <row r="41" spans="1:14" ht="84" customHeight="1" x14ac:dyDescent="0.25">
      <c r="A41" s="25" t="s">
        <v>198</v>
      </c>
      <c r="B41" s="23" t="s">
        <v>199</v>
      </c>
      <c r="C41" s="25" t="s">
        <v>714</v>
      </c>
      <c r="D41" s="25" t="s">
        <v>23</v>
      </c>
      <c r="E41" s="25" t="s">
        <v>193</v>
      </c>
      <c r="F41" s="25">
        <v>2025</v>
      </c>
      <c r="G41" s="25">
        <v>2030</v>
      </c>
      <c r="H41" s="26">
        <f>SUM(H42:H44)</f>
        <v>3122525.25</v>
      </c>
      <c r="I41" s="26">
        <f t="shared" ref="I41:N41" si="30">SUM(I42:I44)</f>
        <v>3122525.25</v>
      </c>
      <c r="J41" s="26">
        <f t="shared" si="30"/>
        <v>3122525.25</v>
      </c>
      <c r="K41" s="26">
        <f t="shared" si="30"/>
        <v>9367575.75</v>
      </c>
      <c r="L41" s="26">
        <f t="shared" si="30"/>
        <v>9367575.5999999996</v>
      </c>
      <c r="M41" s="26">
        <f t="shared" si="30"/>
        <v>0</v>
      </c>
      <c r="N41" s="26">
        <f t="shared" si="30"/>
        <v>-0.14999999999417923</v>
      </c>
    </row>
    <row r="42" spans="1:14" ht="110.25" x14ac:dyDescent="0.25">
      <c r="A42" s="4" t="s">
        <v>200</v>
      </c>
      <c r="B42" s="58" t="s">
        <v>29</v>
      </c>
      <c r="C42" s="4" t="s">
        <v>711</v>
      </c>
      <c r="D42" s="4" t="s">
        <v>32</v>
      </c>
      <c r="E42" s="4" t="s">
        <v>193</v>
      </c>
      <c r="F42" s="50" t="s">
        <v>28</v>
      </c>
      <c r="G42" s="50" t="s">
        <v>27</v>
      </c>
      <c r="H42" s="78">
        <f>'[1]Incremental_Cost Year 1'!$AT$54</f>
        <v>1545687</v>
      </c>
      <c r="I42" s="78">
        <f>'[1]Incremental_Cost Year 2'!$AT$54</f>
        <v>1545687</v>
      </c>
      <c r="J42" s="78">
        <f>'[1]Incremental_Cost Year 3'!$AT$54</f>
        <v>1545687</v>
      </c>
      <c r="K42" s="51">
        <f t="shared" ref="K42:K44" si="31">SUM(H42:J42)</f>
        <v>4637061</v>
      </c>
      <c r="L42" s="51">
        <f>'[1]Incremental_Cost Year 1'!$AU$54+'[1]Incremental_Cost Year 2'!$AU$54+'[1]Incremental_Cost Year 3'!$AU$54</f>
        <v>4637061</v>
      </c>
      <c r="M42" s="51">
        <f>'[1]Incremental_Cost Year 1'!$BB$54+'[1]Incremental_Cost Year 2'!$BB$54+'[1]Incremental_Cost Year 3'!$BB$54</f>
        <v>0</v>
      </c>
      <c r="N42" s="52">
        <f t="shared" ref="N42:N44" si="32">(L42+M42)-K42</f>
        <v>0</v>
      </c>
    </row>
    <row r="43" spans="1:14" ht="100.5" customHeight="1" x14ac:dyDescent="0.25">
      <c r="A43" s="4" t="s">
        <v>201</v>
      </c>
      <c r="B43" s="3" t="s">
        <v>202</v>
      </c>
      <c r="C43" s="4" t="s">
        <v>711</v>
      </c>
      <c r="D43" s="4" t="s">
        <v>32</v>
      </c>
      <c r="E43" s="4" t="s">
        <v>193</v>
      </c>
      <c r="F43" s="50" t="s">
        <v>26</v>
      </c>
      <c r="G43" s="50" t="s">
        <v>27</v>
      </c>
      <c r="H43" s="78">
        <f>'[1]Incremental_Cost Year 1'!$AT$55</f>
        <v>31151.25</v>
      </c>
      <c r="I43" s="78">
        <f>'[1]Incremental_Cost Year 2'!$AT$55</f>
        <v>31151.25</v>
      </c>
      <c r="J43" s="78">
        <f>'[1]Incremental_Cost Year 3'!$AT$55</f>
        <v>31151.25</v>
      </c>
      <c r="K43" s="51">
        <f t="shared" si="31"/>
        <v>93453.75</v>
      </c>
      <c r="L43" s="51">
        <f>'[1]Incremental_Cost Year 1'!$AU$55+'[1]Incremental_Cost Year 2'!$AU$55+'[1]Incremental_Cost Year 3'!$AU$55</f>
        <v>93453.6</v>
      </c>
      <c r="M43" s="51">
        <f>'[1]Incremental_Cost Year 1'!$BB$55+'[1]Incremental_Cost Year 2'!$BB$55+'[1]Incremental_Cost Year 3'!$BB$55</f>
        <v>0</v>
      </c>
      <c r="N43" s="52">
        <f t="shared" si="32"/>
        <v>-0.14999999999417923</v>
      </c>
    </row>
    <row r="44" spans="1:14" ht="102" customHeight="1" x14ac:dyDescent="0.25">
      <c r="A44" s="4" t="s">
        <v>203</v>
      </c>
      <c r="B44" s="3" t="s">
        <v>30</v>
      </c>
      <c r="C44" s="4" t="s">
        <v>711</v>
      </c>
      <c r="D44" s="4" t="s">
        <v>32</v>
      </c>
      <c r="E44" s="4" t="s">
        <v>193</v>
      </c>
      <c r="F44" s="50" t="s">
        <v>28</v>
      </c>
      <c r="G44" s="50" t="s">
        <v>27</v>
      </c>
      <c r="H44" s="78">
        <f>'[1]Incremental_Cost Year 1'!$AT$56</f>
        <v>1545687</v>
      </c>
      <c r="I44" s="78">
        <f>'[1]Incremental_Cost Year 2'!$AT$56</f>
        <v>1545687</v>
      </c>
      <c r="J44" s="78">
        <f>'[1]Incremental_Cost Year 3'!$AT$56</f>
        <v>1545687</v>
      </c>
      <c r="K44" s="51">
        <f t="shared" si="31"/>
        <v>4637061</v>
      </c>
      <c r="L44" s="51">
        <f>'[1]Incremental_Cost Year 1'!$AU$56+'[1]Incremental_Cost Year 2'!$AU$56+'[1]Incremental_Cost Year 3'!$AU$56</f>
        <v>4637061</v>
      </c>
      <c r="M44" s="51">
        <f>'[1]Incremental_Cost Year 1'!$BB$56+'[1]Incremental_Cost Year 2'!$BB$56+'[1]Incremental_Cost Year 3'!$BB$56</f>
        <v>0</v>
      </c>
      <c r="N44" s="52">
        <f t="shared" si="32"/>
        <v>0</v>
      </c>
    </row>
    <row r="45" spans="1:14" ht="85.5" customHeight="1" x14ac:dyDescent="0.25">
      <c r="A45" s="25" t="s">
        <v>204</v>
      </c>
      <c r="B45" s="20" t="s">
        <v>31</v>
      </c>
      <c r="C45" s="25" t="s">
        <v>714</v>
      </c>
      <c r="D45" s="25" t="s">
        <v>32</v>
      </c>
      <c r="E45" s="25" t="s">
        <v>54</v>
      </c>
      <c r="F45" s="25">
        <v>2025</v>
      </c>
      <c r="G45" s="25">
        <v>2030</v>
      </c>
      <c r="H45" s="48">
        <f t="shared" ref="H45:J45" si="33">SUM(H46:H47)</f>
        <v>1317420</v>
      </c>
      <c r="I45" s="48">
        <f t="shared" si="33"/>
        <v>1317420</v>
      </c>
      <c r="J45" s="48">
        <f t="shared" si="33"/>
        <v>1317420</v>
      </c>
      <c r="K45" s="48">
        <f>SUM(K46:K47)</f>
        <v>3952260</v>
      </c>
      <c r="L45" s="48">
        <f>SUM(L46:L47)</f>
        <v>3952260</v>
      </c>
      <c r="M45" s="48">
        <f>SUM(M46:M47)</f>
        <v>0</v>
      </c>
      <c r="N45" s="49">
        <f>SUM(N46:N47)</f>
        <v>0</v>
      </c>
    </row>
    <row r="46" spans="1:14" ht="110.25" customHeight="1" x14ac:dyDescent="0.25">
      <c r="A46" s="4" t="s">
        <v>205</v>
      </c>
      <c r="B46" s="59" t="s">
        <v>206</v>
      </c>
      <c r="C46" s="4" t="s">
        <v>711</v>
      </c>
      <c r="D46" s="4" t="s">
        <v>32</v>
      </c>
      <c r="E46" s="4" t="s">
        <v>54</v>
      </c>
      <c r="F46" s="8" t="s">
        <v>28</v>
      </c>
      <c r="G46" s="8" t="s">
        <v>27</v>
      </c>
      <c r="H46" s="78">
        <f>'[1]Incremental_Cost Year 1'!$AT$59</f>
        <v>658710</v>
      </c>
      <c r="I46" s="78">
        <f>'[1]Incremental_Cost Year 2'!$AT$59</f>
        <v>658710</v>
      </c>
      <c r="J46" s="78">
        <f>'[1]Incremental_Cost Year 3'!$AT$59</f>
        <v>658710</v>
      </c>
      <c r="K46" s="51">
        <f t="shared" ref="K46:K47" si="34">SUM(H46:J46)</f>
        <v>1976130</v>
      </c>
      <c r="L46" s="51">
        <f>'[1]Incremental_Cost Year 1'!$AU$59+'[1]Incremental_Cost Year 2'!$AU$59+'[1]Incremental_Cost Year 3'!$AU$59</f>
        <v>1976130</v>
      </c>
      <c r="M46" s="51">
        <f>'[1]Incremental_Cost Year 1'!$BB$59+'[1]Incremental_Cost Year 2'!$BB$59+'[1]Incremental_Cost Year 3'!$BB$59</f>
        <v>0</v>
      </c>
      <c r="N46" s="52">
        <f t="shared" ref="N46:N47" si="35">(L46+M46)-K46</f>
        <v>0</v>
      </c>
    </row>
    <row r="47" spans="1:14" ht="76.5" customHeight="1" x14ac:dyDescent="0.25">
      <c r="A47" s="50" t="s">
        <v>207</v>
      </c>
      <c r="B47" s="59" t="s">
        <v>208</v>
      </c>
      <c r="C47" s="4" t="s">
        <v>711</v>
      </c>
      <c r="D47" s="97" t="s">
        <v>177</v>
      </c>
      <c r="E47" s="4" t="s">
        <v>154</v>
      </c>
      <c r="F47" s="12"/>
      <c r="G47" s="12"/>
      <c r="H47" s="78">
        <f>'[1]Incremental_Cost Year 1'!$AT$60</f>
        <v>658710</v>
      </c>
      <c r="I47" s="78">
        <f>'[1]Incremental_Cost Year 2'!$AT$60</f>
        <v>658710</v>
      </c>
      <c r="J47" s="78">
        <f>'[1]Incremental_Cost Year 3'!$AT$60</f>
        <v>658710</v>
      </c>
      <c r="K47" s="51">
        <f t="shared" si="34"/>
        <v>1976130</v>
      </c>
      <c r="L47" s="51">
        <f>'[1]Incremental_Cost Year 1'!$AU$60+'[1]Incremental_Cost Year 2'!$AU$60+'[1]Incremental_Cost Year 3'!$AU$60</f>
        <v>1976130</v>
      </c>
      <c r="M47" s="51">
        <f>'[1]Incremental_Cost Year 1'!$BB$60+'[1]Incremental_Cost Year 2'!$BB$60+'[1]Incremental_Cost Year 3'!$BB$60</f>
        <v>0</v>
      </c>
      <c r="N47" s="52">
        <f t="shared" si="35"/>
        <v>0</v>
      </c>
    </row>
    <row r="48" spans="1:14" ht="90" customHeight="1" x14ac:dyDescent="0.25">
      <c r="A48" s="25" t="s">
        <v>209</v>
      </c>
      <c r="B48" s="20" t="s">
        <v>210</v>
      </c>
      <c r="C48" s="25" t="s">
        <v>712</v>
      </c>
      <c r="D48" s="25" t="s">
        <v>32</v>
      </c>
      <c r="E48" s="25" t="s">
        <v>211</v>
      </c>
      <c r="F48" s="25">
        <v>2025</v>
      </c>
      <c r="G48" s="25">
        <v>2030</v>
      </c>
      <c r="H48" s="48">
        <f t="shared" ref="H48:J48" si="36">SUM(H49:H50)</f>
        <v>768460.5</v>
      </c>
      <c r="I48" s="48">
        <f t="shared" si="36"/>
        <v>732460.5</v>
      </c>
      <c r="J48" s="48">
        <f t="shared" si="36"/>
        <v>732460.5</v>
      </c>
      <c r="K48" s="48">
        <f>SUM(K49:K50)</f>
        <v>2233381.5</v>
      </c>
      <c r="L48" s="48">
        <f>SUM(L49:L50)</f>
        <v>37381.5</v>
      </c>
      <c r="M48" s="48">
        <f>SUM(M49:M50)</f>
        <v>2160000</v>
      </c>
      <c r="N48" s="49">
        <f>SUM(N49:N50)</f>
        <v>-36000</v>
      </c>
    </row>
    <row r="49" spans="1:14" ht="99.75" customHeight="1" x14ac:dyDescent="0.25">
      <c r="A49" s="4" t="s">
        <v>212</v>
      </c>
      <c r="B49" s="3" t="s">
        <v>213</v>
      </c>
      <c r="C49" s="4" t="s">
        <v>712</v>
      </c>
      <c r="D49" s="4" t="s">
        <v>32</v>
      </c>
      <c r="E49" s="4" t="s">
        <v>214</v>
      </c>
      <c r="F49" s="60" t="s">
        <v>34</v>
      </c>
      <c r="G49" s="60" t="s">
        <v>18</v>
      </c>
      <c r="H49" s="78">
        <f>'[1]Incremental_Cost Year 1'!$AT$64</f>
        <v>36000</v>
      </c>
      <c r="I49" s="78">
        <f>'[1]Incremental_Cost Year 2'!$AT$64</f>
        <v>0</v>
      </c>
      <c r="J49" s="78">
        <f>'[1]Incremental_Cost Year 3'!$AT$64</f>
        <v>0</v>
      </c>
      <c r="K49" s="51">
        <f t="shared" ref="K49:K50" si="37">SUM(H49:J49)</f>
        <v>36000</v>
      </c>
      <c r="L49" s="51">
        <f>'[1]Incremental_Cost Year 1'!$AU$64+'[1]Incremental_Cost Year 2'!$AU$64+'[1]Incremental_Cost Year 3'!$AU$64</f>
        <v>0</v>
      </c>
      <c r="M49" s="51">
        <f>'[1]Incremental_Cost Year 1'!$BB$64+'[1]Incremental_Cost Year 2'!$BB$64+'[1]Incremental_Cost Year 3'!$BB$64</f>
        <v>0</v>
      </c>
      <c r="N49" s="52">
        <f t="shared" ref="N49:N50" si="38">(L49+M49)-K49</f>
        <v>-36000</v>
      </c>
    </row>
    <row r="50" spans="1:14" ht="103.5" customHeight="1" x14ac:dyDescent="0.25">
      <c r="A50" s="4" t="s">
        <v>215</v>
      </c>
      <c r="B50" s="36" t="s">
        <v>35</v>
      </c>
      <c r="C50" s="4" t="s">
        <v>712</v>
      </c>
      <c r="D50" s="43" t="s">
        <v>32</v>
      </c>
      <c r="E50" s="61" t="s">
        <v>196</v>
      </c>
      <c r="F50" s="62" t="s">
        <v>36</v>
      </c>
      <c r="G50" s="63" t="s">
        <v>37</v>
      </c>
      <c r="H50" s="78">
        <f>'[1]Incremental_Cost Year 1'!$AT$65</f>
        <v>732460.5</v>
      </c>
      <c r="I50" s="78">
        <f>'[1]Incremental_Cost Year 2'!$AT$65</f>
        <v>732460.5</v>
      </c>
      <c r="J50" s="78">
        <f>'[1]Incremental_Cost Year 3'!$AT$65</f>
        <v>732460.5</v>
      </c>
      <c r="K50" s="51">
        <f t="shared" si="37"/>
        <v>2197381.5</v>
      </c>
      <c r="L50" s="51">
        <f>'[1]Incremental_Cost Year 1'!$AU$65+'[1]Incremental_Cost Year 2'!$AU$65+'[1]Incremental_Cost Year 3'!$AU$65</f>
        <v>37381.5</v>
      </c>
      <c r="M50" s="51">
        <f>'[1]Incremental_Cost Year 1'!$BB$65+'[1]Incremental_Cost Year 2'!$BB$65+'[1]Incremental_Cost Year 3'!$BB$65</f>
        <v>2160000</v>
      </c>
      <c r="N50" s="52">
        <f t="shared" si="38"/>
        <v>0</v>
      </c>
    </row>
    <row r="51" spans="1:14" ht="123" customHeight="1" x14ac:dyDescent="0.25">
      <c r="A51" s="25" t="s">
        <v>216</v>
      </c>
      <c r="B51" s="20" t="s">
        <v>38</v>
      </c>
      <c r="C51" s="25" t="s">
        <v>711</v>
      </c>
      <c r="D51" s="25" t="s">
        <v>32</v>
      </c>
      <c r="E51" s="25" t="s">
        <v>217</v>
      </c>
      <c r="F51" s="25">
        <v>2025</v>
      </c>
      <c r="G51" s="25">
        <v>2030</v>
      </c>
      <c r="H51" s="26">
        <f>SUM(H52:H61)</f>
        <v>1824880.2374999998</v>
      </c>
      <c r="I51" s="26">
        <f t="shared" ref="I51:N51" si="39">SUM(I52:I61)</f>
        <v>4443850.125</v>
      </c>
      <c r="J51" s="26">
        <f t="shared" si="39"/>
        <v>2470162.5</v>
      </c>
      <c r="K51" s="26">
        <f t="shared" si="39"/>
        <v>8738892.8625000007</v>
      </c>
      <c r="L51" s="26">
        <f t="shared" si="39"/>
        <v>7628892.8999999994</v>
      </c>
      <c r="M51" s="26">
        <f t="shared" si="39"/>
        <v>0</v>
      </c>
      <c r="N51" s="26">
        <f t="shared" si="39"/>
        <v>-1109999.9624999999</v>
      </c>
    </row>
    <row r="52" spans="1:14" ht="81.75" customHeight="1" x14ac:dyDescent="0.25">
      <c r="A52" s="4" t="s">
        <v>218</v>
      </c>
      <c r="B52" s="2" t="s">
        <v>219</v>
      </c>
      <c r="C52" s="4" t="s">
        <v>711</v>
      </c>
      <c r="D52" s="4" t="s">
        <v>32</v>
      </c>
      <c r="E52" s="4" t="s">
        <v>154</v>
      </c>
      <c r="F52" s="34" t="s">
        <v>74</v>
      </c>
      <c r="G52" s="37" t="s">
        <v>63</v>
      </c>
      <c r="H52" s="78">
        <f>'[1]Incremental_Cost Year 1'!$AT$71</f>
        <v>300000</v>
      </c>
      <c r="I52" s="78">
        <f>'[1]Incremental_Cost Year 2'!$AT$71</f>
        <v>0</v>
      </c>
      <c r="J52" s="78">
        <f>'[1]Incremental_Cost Year 3'!$AT$71</f>
        <v>0</v>
      </c>
      <c r="K52" s="51">
        <f t="shared" ref="K52:K61" si="40">SUM(H52:J52)</f>
        <v>300000</v>
      </c>
      <c r="L52" s="51">
        <f>'[1]Incremental_Cost Year 1'!$AU$71+'[1]Incremental_Cost Year 2'!$AU$71+'[1]Incremental_Cost Year 3'!$AU$71</f>
        <v>0</v>
      </c>
      <c r="M52" s="51">
        <f>'[1]Incremental_Cost Year 1'!$BB$71+'[1]Incremental_Cost Year 2'!$BB$71+'[1]Incremental_Cost Year 3'!$BB$71</f>
        <v>0</v>
      </c>
      <c r="N52" s="52">
        <f t="shared" ref="N52:N61" si="41">(L52+M52)-K52</f>
        <v>-300000</v>
      </c>
    </row>
    <row r="53" spans="1:14" ht="90" customHeight="1" x14ac:dyDescent="0.25">
      <c r="A53" s="4" t="s">
        <v>220</v>
      </c>
      <c r="B53" s="2" t="s">
        <v>221</v>
      </c>
      <c r="C53" s="4" t="s">
        <v>711</v>
      </c>
      <c r="D53" s="4" t="s">
        <v>32</v>
      </c>
      <c r="E53" s="4" t="s">
        <v>39</v>
      </c>
      <c r="F53" s="34" t="s">
        <v>74</v>
      </c>
      <c r="G53" s="37" t="s">
        <v>63</v>
      </c>
      <c r="H53" s="78">
        <f>'[1]Incremental_Cost Year 1'!$AT$72</f>
        <v>96605.4375</v>
      </c>
      <c r="I53" s="78">
        <f>'[1]Incremental_Cost Year 2'!$AT$72</f>
        <v>0</v>
      </c>
      <c r="J53" s="78">
        <f>'[1]Incremental_Cost Year 3'!$AT$72</f>
        <v>0</v>
      </c>
      <c r="K53" s="51">
        <f t="shared" si="40"/>
        <v>96605.4375</v>
      </c>
      <c r="L53" s="51">
        <f>'[1]Incremental_Cost Year 1'!$AU$72+'[1]Incremental_Cost Year 2'!$AU$72+'[1]Incremental_Cost Year 3'!$AU$72</f>
        <v>96605.4</v>
      </c>
      <c r="M53" s="51">
        <f>'[1]Incremental_Cost Year 1'!$BB$72+'[1]Incremental_Cost Year 2'!$BB$72+'[1]Incremental_Cost Year 3'!$BB$72</f>
        <v>0</v>
      </c>
      <c r="N53" s="52">
        <f t="shared" si="41"/>
        <v>-3.7500000005820766E-2</v>
      </c>
    </row>
    <row r="54" spans="1:14" ht="108.75" customHeight="1" x14ac:dyDescent="0.25">
      <c r="A54" s="43" t="s">
        <v>222</v>
      </c>
      <c r="B54" s="2" t="s">
        <v>223</v>
      </c>
      <c r="C54" s="4" t="s">
        <v>711</v>
      </c>
      <c r="D54" s="43" t="s">
        <v>32</v>
      </c>
      <c r="E54" s="61" t="s">
        <v>154</v>
      </c>
      <c r="F54" s="34" t="s">
        <v>63</v>
      </c>
      <c r="G54" s="37" t="s">
        <v>63</v>
      </c>
      <c r="H54" s="78">
        <f>'[1]Incremental_Cost Year 1'!$AT$73</f>
        <v>77284.350000000006</v>
      </c>
      <c r="I54" s="78">
        <f>'[1]Incremental_Cost Year 2'!$AT$73</f>
        <v>0</v>
      </c>
      <c r="J54" s="78">
        <f>'[1]Incremental_Cost Year 3'!$AT$73</f>
        <v>0</v>
      </c>
      <c r="K54" s="51">
        <f t="shared" si="40"/>
        <v>77284.350000000006</v>
      </c>
      <c r="L54" s="51">
        <f>'[1]Incremental_Cost Year 1'!$AU$73+'[1]Incremental_Cost Year 2'!$AU$73+'[1]Incremental_Cost Year 3'!$AU$73</f>
        <v>77284.399999999994</v>
      </c>
      <c r="M54" s="51">
        <f>'[1]Incremental_Cost Year 1'!$BB$73+'[1]Incremental_Cost Year 2'!$BB$73+'[1]Incremental_Cost Year 3'!$BB$73</f>
        <v>0</v>
      </c>
      <c r="N54" s="52">
        <f t="shared" si="41"/>
        <v>4.9999999988358468E-2</v>
      </c>
    </row>
    <row r="55" spans="1:14" ht="93" customHeight="1" x14ac:dyDescent="0.25">
      <c r="A55" s="4" t="s">
        <v>224</v>
      </c>
      <c r="B55" s="2" t="s">
        <v>225</v>
      </c>
      <c r="C55" s="4" t="s">
        <v>711</v>
      </c>
      <c r="D55" s="43" t="s">
        <v>32</v>
      </c>
      <c r="E55" s="4" t="s">
        <v>39</v>
      </c>
      <c r="F55" s="34" t="s">
        <v>63</v>
      </c>
      <c r="G55" s="37" t="s">
        <v>63</v>
      </c>
      <c r="H55" s="78">
        <f>'[1]Incremental_Cost Year 1'!$AT$74</f>
        <v>531027.1875</v>
      </c>
      <c r="I55" s="78">
        <f>'[1]Incremental_Cost Year 2'!$AT$74</f>
        <v>0</v>
      </c>
      <c r="J55" s="78">
        <f>'[1]Incremental_Cost Year 3'!$AT$74</f>
        <v>0</v>
      </c>
      <c r="K55" s="51">
        <f t="shared" si="40"/>
        <v>531027.1875</v>
      </c>
      <c r="L55" s="51">
        <f>'[1]Incremental_Cost Year 1'!$AU$74+'[1]Incremental_Cost Year 2'!$AU$74+'[1]Incremental_Cost Year 3'!$AU$74</f>
        <v>483027</v>
      </c>
      <c r="M55" s="51">
        <f>'[1]Incremental_Cost Year 1'!$BB$74+'[1]Incremental_Cost Year 2'!$BB$74+'[1]Incremental_Cost Year 3'!$BB$74</f>
        <v>0</v>
      </c>
      <c r="N55" s="52">
        <f t="shared" si="41"/>
        <v>-48000.1875</v>
      </c>
    </row>
    <row r="56" spans="1:14" ht="111.75" customHeight="1" x14ac:dyDescent="0.25">
      <c r="A56" s="13" t="s">
        <v>226</v>
      </c>
      <c r="B56" s="2" t="s">
        <v>227</v>
      </c>
      <c r="C56" s="4" t="s">
        <v>711</v>
      </c>
      <c r="D56" s="43" t="s">
        <v>32</v>
      </c>
      <c r="E56" s="43" t="s">
        <v>228</v>
      </c>
      <c r="F56" s="34" t="s">
        <v>18</v>
      </c>
      <c r="G56" s="37" t="s">
        <v>18</v>
      </c>
      <c r="H56" s="78">
        <f>'[1]Incremental_Cost Year 1'!$AT$75</f>
        <v>819963.26249999995</v>
      </c>
      <c r="I56" s="78">
        <f>'[1]Incremental_Cost Year 2'!$AT$75</f>
        <v>0</v>
      </c>
      <c r="J56" s="78">
        <f>'[1]Incremental_Cost Year 3'!$AT$75</f>
        <v>0</v>
      </c>
      <c r="K56" s="51">
        <f t="shared" si="40"/>
        <v>819963.26249999995</v>
      </c>
      <c r="L56" s="51">
        <f>'[1]Incremental_Cost Year 1'!$AU$75+'[1]Incremental_Cost Year 2'!$AU$75+'[1]Incremental_Cost Year 3'!$AU$75</f>
        <v>57963.3</v>
      </c>
      <c r="M56" s="51">
        <f>'[1]Incremental_Cost Year 1'!$BB$75+'[1]Incremental_Cost Year 2'!$BB$75+'[1]Incremental_Cost Year 3'!$BB$75</f>
        <v>0</v>
      </c>
      <c r="N56" s="52">
        <f t="shared" si="41"/>
        <v>-761999.96249999991</v>
      </c>
    </row>
    <row r="57" spans="1:14" ht="80.25" customHeight="1" x14ac:dyDescent="0.25">
      <c r="A57" s="4" t="s">
        <v>229</v>
      </c>
      <c r="B57" s="2" t="s">
        <v>230</v>
      </c>
      <c r="C57" s="4" t="s">
        <v>711</v>
      </c>
      <c r="D57" s="43" t="s">
        <v>32</v>
      </c>
      <c r="E57" s="4" t="s">
        <v>228</v>
      </c>
      <c r="F57" s="34" t="s">
        <v>46</v>
      </c>
      <c r="G57" s="37" t="s">
        <v>65</v>
      </c>
      <c r="H57" s="78">
        <f>'[1]Incremental_Cost Year 1'!$AT$76</f>
        <v>0</v>
      </c>
      <c r="I57" s="78">
        <f>'[1]Incremental_Cost Year 2'!$AT$76</f>
        <v>3864217.5</v>
      </c>
      <c r="J57" s="78">
        <f>'[1]Incremental_Cost Year 3'!$AT$76</f>
        <v>0</v>
      </c>
      <c r="K57" s="51">
        <f t="shared" si="40"/>
        <v>3864217.5</v>
      </c>
      <c r="L57" s="51">
        <f>'[1]Incremental_Cost Year 1'!$AU$76+'[1]Incremental_Cost Year 2'!$AU$76+'[1]Incremental_Cost Year 3'!$AU$76</f>
        <v>3864217.5</v>
      </c>
      <c r="M57" s="51">
        <f>'[1]Incremental_Cost Year 1'!$BB$76+'[1]Incremental_Cost Year 2'!$BB$76+'[1]Incremental_Cost Year 3'!$BB$76</f>
        <v>0</v>
      </c>
      <c r="N57" s="52">
        <f t="shared" si="41"/>
        <v>0</v>
      </c>
    </row>
    <row r="58" spans="1:14" ht="75" customHeight="1" x14ac:dyDescent="0.25">
      <c r="A58" s="4" t="s">
        <v>231</v>
      </c>
      <c r="B58" s="2" t="s">
        <v>232</v>
      </c>
      <c r="C58" s="4" t="s">
        <v>711</v>
      </c>
      <c r="D58" s="43" t="s">
        <v>32</v>
      </c>
      <c r="E58" s="13" t="s">
        <v>233</v>
      </c>
      <c r="F58" s="34" t="s">
        <v>67</v>
      </c>
      <c r="G58" s="37" t="s">
        <v>65</v>
      </c>
      <c r="H58" s="78">
        <f>'[1]Incremental_Cost Year 1'!$AT$77</f>
        <v>0</v>
      </c>
      <c r="I58" s="78">
        <f>'[1]Incremental_Cost Year 2'!$AT$77</f>
        <v>386421.75</v>
      </c>
      <c r="J58" s="78">
        <f>'[1]Incremental_Cost Year 3'!$AT$77</f>
        <v>0</v>
      </c>
      <c r="K58" s="51">
        <f t="shared" si="40"/>
        <v>386421.75</v>
      </c>
      <c r="L58" s="51">
        <f>'[1]Incremental_Cost Year 1'!$AU$77+'[1]Incremental_Cost Year 2'!$AU$77+'[1]Incremental_Cost Year 3'!$AU$77</f>
        <v>386421.8</v>
      </c>
      <c r="M58" s="51">
        <f>'[1]Incremental_Cost Year 1'!$BB$77+'[1]Incremental_Cost Year 2'!$BB$77+'[1]Incremental_Cost Year 3'!$BB$77</f>
        <v>0</v>
      </c>
      <c r="N58" s="52">
        <f t="shared" si="41"/>
        <v>4.9999999988358468E-2</v>
      </c>
    </row>
    <row r="59" spans="1:14" ht="84" customHeight="1" x14ac:dyDescent="0.25">
      <c r="A59" s="4" t="s">
        <v>234</v>
      </c>
      <c r="B59" s="2" t="s">
        <v>235</v>
      </c>
      <c r="C59" s="4" t="s">
        <v>711</v>
      </c>
      <c r="D59" s="43" t="s">
        <v>32</v>
      </c>
      <c r="E59" s="4" t="s">
        <v>39</v>
      </c>
      <c r="F59" s="34" t="s">
        <v>236</v>
      </c>
      <c r="G59" s="37" t="s">
        <v>65</v>
      </c>
      <c r="H59" s="78">
        <f>'[1]Incremental_Cost Year 1'!$AT$78</f>
        <v>0</v>
      </c>
      <c r="I59" s="78">
        <f>'[1]Incremental_Cost Year 2'!$AT$78</f>
        <v>193210.875</v>
      </c>
      <c r="J59" s="78">
        <f>'[1]Incremental_Cost Year 3'!$AT$78</f>
        <v>0</v>
      </c>
      <c r="K59" s="51">
        <f t="shared" si="40"/>
        <v>193210.875</v>
      </c>
      <c r="L59" s="51">
        <f>'[1]Incremental_Cost Year 1'!$AU$78+'[1]Incremental_Cost Year 2'!$AU$78+'[1]Incremental_Cost Year 3'!$AU$78</f>
        <v>193211</v>
      </c>
      <c r="M59" s="51">
        <f>'[1]Incremental_Cost Year 1'!$BB$78+'[1]Incremental_Cost Year 2'!$BB$78+'[1]Incremental_Cost Year 3'!$BB$78</f>
        <v>0</v>
      </c>
      <c r="N59" s="52">
        <f t="shared" si="41"/>
        <v>0.125</v>
      </c>
    </row>
    <row r="60" spans="1:14" ht="90" customHeight="1" x14ac:dyDescent="0.25">
      <c r="A60" s="4" t="s">
        <v>237</v>
      </c>
      <c r="B60" s="2" t="s">
        <v>238</v>
      </c>
      <c r="C60" s="4" t="s">
        <v>711</v>
      </c>
      <c r="D60" s="43" t="s">
        <v>32</v>
      </c>
      <c r="E60" s="4" t="s">
        <v>39</v>
      </c>
      <c r="F60" s="34" t="s">
        <v>236</v>
      </c>
      <c r="G60" s="37" t="s">
        <v>236</v>
      </c>
      <c r="H60" s="78">
        <f>'[1]Incremental_Cost Year 1'!$AT$79</f>
        <v>0</v>
      </c>
      <c r="I60" s="78">
        <f>'[1]Incremental_Cost Year 2'!$AT$79</f>
        <v>0</v>
      </c>
      <c r="J60" s="78">
        <f>'[1]Incremental_Cost Year 3'!$AT$79</f>
        <v>0</v>
      </c>
      <c r="K60" s="51">
        <f t="shared" si="40"/>
        <v>0</v>
      </c>
      <c r="L60" s="51">
        <f>'[1]Incremental_Cost Year 1'!$AU$79+'[1]Incremental_Cost Year 2'!$AU$79+'[1]Incremental_Cost Year 3'!$AU$79</f>
        <v>0</v>
      </c>
      <c r="M60" s="51">
        <f>'[1]Incremental_Cost Year 1'!$BB$79+'[1]Incremental_Cost Year 2'!$BB$79+'[1]Incremental_Cost Year 3'!$BB$79</f>
        <v>0</v>
      </c>
      <c r="N60" s="52">
        <f t="shared" si="41"/>
        <v>0</v>
      </c>
    </row>
    <row r="61" spans="1:14" ht="81" customHeight="1" x14ac:dyDescent="0.25">
      <c r="A61" s="4" t="s">
        <v>239</v>
      </c>
      <c r="B61" s="2" t="s">
        <v>240</v>
      </c>
      <c r="C61" s="4" t="s">
        <v>711</v>
      </c>
      <c r="D61" s="43" t="s">
        <v>32</v>
      </c>
      <c r="E61" s="43" t="s">
        <v>228</v>
      </c>
      <c r="F61" s="34" t="s">
        <v>241</v>
      </c>
      <c r="G61" s="64" t="s">
        <v>242</v>
      </c>
      <c r="H61" s="78">
        <f>'[1]Incremental_Cost Year 1'!$AT$80</f>
        <v>0</v>
      </c>
      <c r="I61" s="78">
        <f>'[1]Incremental_Cost Year 2'!$AT$80</f>
        <v>0</v>
      </c>
      <c r="J61" s="78">
        <f>'[1]Incremental_Cost Year 3'!$AT$80</f>
        <v>2470162.5</v>
      </c>
      <c r="K61" s="51">
        <f t="shared" si="40"/>
        <v>2470162.5</v>
      </c>
      <c r="L61" s="51">
        <f>'[1]Incremental_Cost Year 1'!$AU$80+'[1]Incremental_Cost Year 2'!$AU$80+'[1]Incremental_Cost Year 3'!$AU$80</f>
        <v>2470162.5</v>
      </c>
      <c r="M61" s="51">
        <f>'[1]Incremental_Cost Year 1'!$BB$80+'[1]Incremental_Cost Year 2'!$BB$80+'[1]Incremental_Cost Year 3'!$BB$80</f>
        <v>0</v>
      </c>
      <c r="N61" s="52">
        <f t="shared" si="41"/>
        <v>0</v>
      </c>
    </row>
    <row r="62" spans="1:14" ht="105.75" customHeight="1" x14ac:dyDescent="0.25">
      <c r="A62" s="25" t="s">
        <v>243</v>
      </c>
      <c r="B62" s="20" t="s">
        <v>244</v>
      </c>
      <c r="C62" s="25" t="s">
        <v>711</v>
      </c>
      <c r="D62" s="25" t="s">
        <v>32</v>
      </c>
      <c r="E62" s="25" t="s">
        <v>33</v>
      </c>
      <c r="F62" s="25">
        <v>2025</v>
      </c>
      <c r="G62" s="25">
        <v>2030</v>
      </c>
      <c r="H62" s="48">
        <f t="shared" ref="H62:J62" si="42">SUM(H63:H66)</f>
        <v>1999816.3125</v>
      </c>
      <c r="I62" s="48">
        <f t="shared" si="42"/>
        <v>1643865</v>
      </c>
      <c r="J62" s="48">
        <f t="shared" si="42"/>
        <v>1643865</v>
      </c>
      <c r="K62" s="48">
        <f>SUM(K63:K66)</f>
        <v>5287546.3125</v>
      </c>
      <c r="L62" s="48">
        <f>SUM(L63:L66)</f>
        <v>3529546</v>
      </c>
      <c r="M62" s="48">
        <f>SUM(M63:M66)</f>
        <v>1710000</v>
      </c>
      <c r="N62" s="49">
        <f>SUM(N63:N66)</f>
        <v>-48000.3125</v>
      </c>
    </row>
    <row r="63" spans="1:14" ht="87.75" customHeight="1" x14ac:dyDescent="0.25">
      <c r="A63" s="4" t="s">
        <v>245</v>
      </c>
      <c r="B63" s="3" t="s">
        <v>44</v>
      </c>
      <c r="C63" s="4" t="s">
        <v>711</v>
      </c>
      <c r="D63" s="4" t="s">
        <v>32</v>
      </c>
      <c r="E63" s="4" t="s">
        <v>154</v>
      </c>
      <c r="F63" s="65" t="s">
        <v>34</v>
      </c>
      <c r="G63" s="65" t="s">
        <v>18</v>
      </c>
      <c r="H63" s="78">
        <f>'[1]Incremental_Cost Year 1'!$AT$82</f>
        <v>1429816.3125</v>
      </c>
      <c r="I63" s="78">
        <f>'[1]Incremental_Cost Year 2'!$AT$82</f>
        <v>0</v>
      </c>
      <c r="J63" s="78">
        <f>'[1]Incremental_Cost Year 3'!$AT$82</f>
        <v>0</v>
      </c>
      <c r="K63" s="51">
        <f t="shared" ref="K63:K66" si="43">SUM(H63:J63)</f>
        <v>1429816.3125</v>
      </c>
      <c r="L63" s="51">
        <f>'[1]Incremental_Cost Year 1'!$AU$82+'[1]Incremental_Cost Year 2'!$AU$82+'[1]Incremental_Cost Year 3'!$AU$82</f>
        <v>289816</v>
      </c>
      <c r="M63" s="51">
        <f>'[1]Incremental_Cost Year 1'!$BB$82+'[1]Incremental_Cost Year 2'!$BB$82+'[1]Incremental_Cost Year 3'!$BB$82</f>
        <v>1140000</v>
      </c>
      <c r="N63" s="52">
        <f t="shared" ref="N63:N66" si="44">(L63+M63)-K63</f>
        <v>-0.3125</v>
      </c>
    </row>
    <row r="64" spans="1:14" ht="102" customHeight="1" x14ac:dyDescent="0.25">
      <c r="A64" s="4" t="s">
        <v>246</v>
      </c>
      <c r="B64" s="15" t="s">
        <v>45</v>
      </c>
      <c r="C64" s="4" t="s">
        <v>711</v>
      </c>
      <c r="D64" s="4" t="s">
        <v>32</v>
      </c>
      <c r="E64" s="66" t="s">
        <v>57</v>
      </c>
      <c r="F64" s="34" t="s">
        <v>63</v>
      </c>
      <c r="G64" s="67" t="s">
        <v>247</v>
      </c>
      <c r="H64" s="78">
        <f>'[1]Incremental_Cost Year 1'!$AT$83</f>
        <v>570000</v>
      </c>
      <c r="I64" s="78">
        <f>'[1]Incremental_Cost Year 2'!$AT$83</f>
        <v>24000</v>
      </c>
      <c r="J64" s="78">
        <f>'[1]Incremental_Cost Year 3'!$AT$83</f>
        <v>24000</v>
      </c>
      <c r="K64" s="51">
        <f t="shared" si="43"/>
        <v>618000</v>
      </c>
      <c r="L64" s="51">
        <f>'[1]Incremental_Cost Year 1'!$AU$83+'[1]Incremental_Cost Year 2'!$AU$83+'[1]Incremental_Cost Year 3'!$AU$83</f>
        <v>0</v>
      </c>
      <c r="M64" s="51">
        <f>'[1]Incremental_Cost Year 1'!$BB$83+'[1]Incremental_Cost Year 2'!$BB$83+'[1]Incremental_Cost Year 3'!$BB$83</f>
        <v>570000</v>
      </c>
      <c r="N64" s="52">
        <f t="shared" si="44"/>
        <v>-48000</v>
      </c>
    </row>
    <row r="65" spans="1:14" ht="96" customHeight="1" x14ac:dyDescent="0.25">
      <c r="A65" s="4" t="s">
        <v>248</v>
      </c>
      <c r="B65" s="2" t="s">
        <v>249</v>
      </c>
      <c r="C65" s="4" t="s">
        <v>711</v>
      </c>
      <c r="D65" s="4" t="s">
        <v>32</v>
      </c>
      <c r="E65" s="66" t="s">
        <v>47</v>
      </c>
      <c r="F65" s="34" t="s">
        <v>46</v>
      </c>
      <c r="G65" s="67" t="s">
        <v>247</v>
      </c>
      <c r="H65" s="78">
        <f>'[1]Incremental_Cost Year 1'!$AT$84</f>
        <v>0</v>
      </c>
      <c r="I65" s="78">
        <f>'[1]Incremental_Cost Year 2'!$AT$84</f>
        <v>1121445</v>
      </c>
      <c r="J65" s="78">
        <f>'[1]Incremental_Cost Year 3'!$AT$84</f>
        <v>1121445</v>
      </c>
      <c r="K65" s="51">
        <f t="shared" si="43"/>
        <v>2242890</v>
      </c>
      <c r="L65" s="51">
        <f>'[1]Incremental_Cost Year 1'!$AU$84+'[1]Incremental_Cost Year 2'!$AU$84+'[1]Incremental_Cost Year 3'!$AU$84</f>
        <v>2242890</v>
      </c>
      <c r="M65" s="51">
        <f>'[1]Incremental_Cost Year 1'!$BB$84+'[1]Incremental_Cost Year 2'!$BB$84+'[1]Incremental_Cost Year 3'!$BB$84</f>
        <v>0</v>
      </c>
      <c r="N65" s="52">
        <f t="shared" si="44"/>
        <v>0</v>
      </c>
    </row>
    <row r="66" spans="1:14" ht="105" customHeight="1" x14ac:dyDescent="0.25">
      <c r="A66" s="4" t="s">
        <v>250</v>
      </c>
      <c r="B66" s="2" t="s">
        <v>251</v>
      </c>
      <c r="C66" s="4" t="s">
        <v>711</v>
      </c>
      <c r="D66" s="4" t="s">
        <v>32</v>
      </c>
      <c r="E66" s="4" t="s">
        <v>47</v>
      </c>
      <c r="F66" s="34" t="s">
        <v>46</v>
      </c>
      <c r="G66" s="67" t="s">
        <v>247</v>
      </c>
      <c r="H66" s="78">
        <f>'[1]Incremental_Cost Year 1'!$AT$85</f>
        <v>0</v>
      </c>
      <c r="I66" s="78">
        <f>'[1]Incremental_Cost Year 2'!$AT$85</f>
        <v>498420</v>
      </c>
      <c r="J66" s="78">
        <f>'[1]Incremental_Cost Year 3'!$AT$85</f>
        <v>498420</v>
      </c>
      <c r="K66" s="51">
        <f t="shared" si="43"/>
        <v>996840</v>
      </c>
      <c r="L66" s="51">
        <f>'[1]Incremental_Cost Year 1'!$AU$85+'[1]Incremental_Cost Year 2'!$AU$85+'[1]Incremental_Cost Year 3'!$AU$85</f>
        <v>996840</v>
      </c>
      <c r="M66" s="51">
        <f>'[1]Incremental_Cost Year 1'!$BB$85+'[1]Incremental_Cost Year 2'!$BB$85+'[1]Incremental_Cost Year 3'!$BB$85</f>
        <v>0</v>
      </c>
      <c r="N66" s="52">
        <f t="shared" si="44"/>
        <v>0</v>
      </c>
    </row>
    <row r="67" spans="1:14" ht="129.75" customHeight="1" x14ac:dyDescent="0.25">
      <c r="A67" s="25" t="s">
        <v>252</v>
      </c>
      <c r="B67" s="23" t="s">
        <v>48</v>
      </c>
      <c r="C67" s="25" t="s">
        <v>711</v>
      </c>
      <c r="D67" s="25" t="s">
        <v>49</v>
      </c>
      <c r="E67" s="68" t="s">
        <v>154</v>
      </c>
      <c r="F67" s="25">
        <v>2026</v>
      </c>
      <c r="G67" s="25">
        <v>2030</v>
      </c>
      <c r="H67" s="48">
        <f t="shared" ref="H67:J67" si="45">SUM(H68:H69)</f>
        <v>0</v>
      </c>
      <c r="I67" s="48">
        <f t="shared" si="45"/>
        <v>6469655.5</v>
      </c>
      <c r="J67" s="48">
        <f t="shared" si="45"/>
        <v>6469655.5</v>
      </c>
      <c r="K67" s="48">
        <f>SUM(K68:K69)</f>
        <v>12939311</v>
      </c>
      <c r="L67" s="48">
        <f t="shared" ref="L67:N67" si="46">SUM(L68:L69)</f>
        <v>12739311</v>
      </c>
      <c r="M67" s="48">
        <f t="shared" si="46"/>
        <v>0</v>
      </c>
      <c r="N67" s="49">
        <f t="shared" si="46"/>
        <v>-200000</v>
      </c>
    </row>
    <row r="68" spans="1:14" ht="369" customHeight="1" x14ac:dyDescent="0.25">
      <c r="A68" s="4" t="s">
        <v>253</v>
      </c>
      <c r="B68" s="2" t="s">
        <v>254</v>
      </c>
      <c r="C68" s="97" t="s">
        <v>711</v>
      </c>
      <c r="D68" s="4" t="s">
        <v>255</v>
      </c>
      <c r="E68" s="4" t="s">
        <v>193</v>
      </c>
      <c r="F68" s="34" t="s">
        <v>256</v>
      </c>
      <c r="G68" s="64" t="s">
        <v>257</v>
      </c>
      <c r="H68" s="78">
        <f>'[1]Incremental_Cost Year 1'!$AT$87</f>
        <v>0</v>
      </c>
      <c r="I68" s="78">
        <f>'[1]Incremental_Cost Year 2'!$AT$87</f>
        <v>6282748</v>
      </c>
      <c r="J68" s="78">
        <f>'[1]Incremental_Cost Year 3'!$AT$87</f>
        <v>6282748</v>
      </c>
      <c r="K68" s="51">
        <f>SUM(H68:J68)</f>
        <v>12565496</v>
      </c>
      <c r="L68" s="51">
        <f>'[1]Incremental_Cost Year 1'!$AU$87+'[1]Incremental_Cost Year 2'!$AU$87+'[1]Incremental_Cost Year 3'!$AU$87</f>
        <v>12365496</v>
      </c>
      <c r="M68" s="51">
        <f>'[1]Incremental_Cost Year 1'!$BB$87+'[1]Incremental_Cost Year 2'!$BB$87+'[1]Incremental_Cost Year 3'!$BB$87</f>
        <v>0</v>
      </c>
      <c r="N68" s="52">
        <f>(L68+M68)-K68</f>
        <v>-200000</v>
      </c>
    </row>
    <row r="69" spans="1:14" ht="87" customHeight="1" x14ac:dyDescent="0.25">
      <c r="A69" s="4" t="s">
        <v>258</v>
      </c>
      <c r="B69" s="2" t="s">
        <v>259</v>
      </c>
      <c r="C69" s="4" t="s">
        <v>711</v>
      </c>
      <c r="D69" s="4" t="s">
        <v>32</v>
      </c>
      <c r="E69" s="4" t="s">
        <v>57</v>
      </c>
      <c r="F69" s="34" t="s">
        <v>256</v>
      </c>
      <c r="G69" s="64" t="s">
        <v>257</v>
      </c>
      <c r="H69" s="78">
        <f>'[1]Incremental_Cost Year 1'!$AT$88</f>
        <v>0</v>
      </c>
      <c r="I69" s="78">
        <f>'[1]Incremental_Cost Year 2'!$AT$88</f>
        <v>186907.5</v>
      </c>
      <c r="J69" s="78">
        <f>'[1]Incremental_Cost Year 3'!$AT$88</f>
        <v>186907.5</v>
      </c>
      <c r="K69" s="51">
        <f>SUM(H69:J69)</f>
        <v>373815</v>
      </c>
      <c r="L69" s="51">
        <f>'[1]Incremental_Cost Year 1'!$AU$88+'[1]Incremental_Cost Year 2'!$AU$88+'[1]Incremental_Cost Year 3'!$AU$88</f>
        <v>373815</v>
      </c>
      <c r="M69" s="51">
        <f>'[1]Incremental_Cost Year 1'!$BB$88+'[1]Incremental_Cost Year 2'!$BB$88+'[1]Incremental_Cost Year 3'!$BB$88</f>
        <v>0</v>
      </c>
      <c r="N69" s="52">
        <f>(L69+M69)-K69</f>
        <v>0</v>
      </c>
    </row>
    <row r="70" spans="1:14" ht="91.5" customHeight="1" x14ac:dyDescent="0.25">
      <c r="A70" s="25" t="s">
        <v>260</v>
      </c>
      <c r="B70" s="23" t="s">
        <v>50</v>
      </c>
      <c r="C70" s="25" t="s">
        <v>711</v>
      </c>
      <c r="D70" s="25" t="s">
        <v>261</v>
      </c>
      <c r="E70" s="25" t="s">
        <v>262</v>
      </c>
      <c r="F70" s="25">
        <v>2025</v>
      </c>
      <c r="G70" s="25">
        <v>2026</v>
      </c>
      <c r="H70" s="26">
        <f>SUM(H71:H76)</f>
        <v>1859474.625</v>
      </c>
      <c r="I70" s="26">
        <f t="shared" ref="I70:N70" si="47">SUM(I71:I76)</f>
        <v>1184186.25</v>
      </c>
      <c r="J70" s="26">
        <f t="shared" si="47"/>
        <v>0</v>
      </c>
      <c r="K70" s="26">
        <f t="shared" si="47"/>
        <v>3043660.875</v>
      </c>
      <c r="L70" s="26">
        <f t="shared" si="47"/>
        <v>1813661.3</v>
      </c>
      <c r="M70" s="26">
        <f t="shared" si="47"/>
        <v>1140000</v>
      </c>
      <c r="N70" s="26">
        <f t="shared" si="47"/>
        <v>-89999.574999999953</v>
      </c>
    </row>
    <row r="71" spans="1:14" ht="88.5" customHeight="1" x14ac:dyDescent="0.25">
      <c r="A71" s="4" t="s">
        <v>263</v>
      </c>
      <c r="B71" s="3" t="s">
        <v>732</v>
      </c>
      <c r="C71" s="4" t="s">
        <v>711</v>
      </c>
      <c r="D71" s="34" t="s">
        <v>51</v>
      </c>
      <c r="E71" s="4" t="s">
        <v>264</v>
      </c>
      <c r="F71" s="37" t="s">
        <v>74</v>
      </c>
      <c r="G71" s="37" t="s">
        <v>63</v>
      </c>
      <c r="H71" s="78">
        <f>'[1]Incremental_Cost Year 1'!$AT$92</f>
        <v>60000</v>
      </c>
      <c r="I71" s="78">
        <f>'[1]Incremental_Cost Year 2'!$AT$92</f>
        <v>0</v>
      </c>
      <c r="J71" s="78">
        <f>'[1]Incremental_Cost Year 3'!$AT$92</f>
        <v>0</v>
      </c>
      <c r="K71" s="51">
        <f t="shared" ref="K71:K76" si="48">SUM(H71:J71)</f>
        <v>60000</v>
      </c>
      <c r="L71" s="51">
        <f>'[1]Incremental_Cost Year 1'!$AU$92+'[1]Incremental_Cost Year 2'!$AU$92+'[1]Incremental_Cost Year 3'!$AU$92</f>
        <v>0</v>
      </c>
      <c r="M71" s="51">
        <f>'[1]Incremental_Cost Year 1'!$BB$92+'[1]Incremental_Cost Year 2'!$BB$92+'[1]Incremental_Cost Year 3'!$BB$92</f>
        <v>0</v>
      </c>
      <c r="N71" s="52">
        <f t="shared" ref="N71:N76" si="49">(L71+M71)-K71</f>
        <v>-60000</v>
      </c>
    </row>
    <row r="72" spans="1:14" ht="67.5" customHeight="1" x14ac:dyDescent="0.25">
      <c r="A72" s="37" t="s">
        <v>265</v>
      </c>
      <c r="B72" s="3" t="s">
        <v>266</v>
      </c>
      <c r="C72" s="4" t="s">
        <v>711</v>
      </c>
      <c r="D72" s="34" t="s">
        <v>51</v>
      </c>
      <c r="E72" s="4" t="s">
        <v>264</v>
      </c>
      <c r="F72" s="37" t="s">
        <v>63</v>
      </c>
      <c r="G72" s="37" t="s">
        <v>63</v>
      </c>
      <c r="H72" s="78">
        <f>'[1]Incremental_Cost Year 1'!$AT$93</f>
        <v>1140000</v>
      </c>
      <c r="I72" s="78">
        <f>'[1]Incremental_Cost Year 2'!$AT$93</f>
        <v>0</v>
      </c>
      <c r="J72" s="78">
        <f>'[1]Incremental_Cost Year 3'!$AT$93</f>
        <v>0</v>
      </c>
      <c r="K72" s="51">
        <f t="shared" si="48"/>
        <v>1140000</v>
      </c>
      <c r="L72" s="51">
        <f>'[1]Incremental_Cost Year 1'!$AU$93+'[1]Incremental_Cost Year 2'!$AU$93+'[1]Incremental_Cost Year 3'!$AU$93</f>
        <v>0</v>
      </c>
      <c r="M72" s="51">
        <f>'[1]Incremental_Cost Year 1'!$BB$93+'[1]Incremental_Cost Year 2'!$BB$93+'[1]Incremental_Cost Year 3'!$BB$93</f>
        <v>1140000</v>
      </c>
      <c r="N72" s="52">
        <f t="shared" si="49"/>
        <v>0</v>
      </c>
    </row>
    <row r="73" spans="1:14" ht="80.25" customHeight="1" x14ac:dyDescent="0.25">
      <c r="A73" s="37" t="s">
        <v>267</v>
      </c>
      <c r="B73" s="69" t="s">
        <v>52</v>
      </c>
      <c r="C73" s="4" t="s">
        <v>711</v>
      </c>
      <c r="D73" s="34" t="s">
        <v>51</v>
      </c>
      <c r="E73" s="4" t="s">
        <v>264</v>
      </c>
      <c r="F73" s="37" t="s">
        <v>63</v>
      </c>
      <c r="G73" s="37" t="s">
        <v>18</v>
      </c>
      <c r="H73" s="78">
        <f>'[1]Incremental_Cost Year 1'!$AT$94</f>
        <v>579632.625</v>
      </c>
      <c r="I73" s="78">
        <f>'[1]Incremental_Cost Year 2'!$AT$94</f>
        <v>0</v>
      </c>
      <c r="J73" s="78">
        <f>'[1]Incremental_Cost Year 3'!$AT$94</f>
        <v>0</v>
      </c>
      <c r="K73" s="51">
        <f t="shared" si="48"/>
        <v>579632.625</v>
      </c>
      <c r="L73" s="51">
        <f>'[1]Incremental_Cost Year 1'!$AU$94+'[1]Incremental_Cost Year 2'!$AU$94+'[1]Incremental_Cost Year 3'!$AU$94</f>
        <v>579633</v>
      </c>
      <c r="M73" s="51">
        <f>'[1]Incremental_Cost Year 1'!$BB$94+'[1]Incremental_Cost Year 2'!$BB$94+'[1]Incremental_Cost Year 3'!$BB$94</f>
        <v>0</v>
      </c>
      <c r="N73" s="52">
        <f t="shared" si="49"/>
        <v>0.375</v>
      </c>
    </row>
    <row r="74" spans="1:14" ht="78.75" customHeight="1" x14ac:dyDescent="0.25">
      <c r="A74" s="37" t="s">
        <v>268</v>
      </c>
      <c r="B74" s="3" t="s">
        <v>269</v>
      </c>
      <c r="C74" s="4" t="s">
        <v>711</v>
      </c>
      <c r="D74" s="34" t="s">
        <v>51</v>
      </c>
      <c r="E74" s="4" t="s">
        <v>264</v>
      </c>
      <c r="F74" s="37" t="s">
        <v>122</v>
      </c>
      <c r="G74" s="37" t="s">
        <v>270</v>
      </c>
      <c r="H74" s="78">
        <f>'[1]Incremental_Cost Year 1'!$AT$95</f>
        <v>49842</v>
      </c>
      <c r="I74" s="78">
        <f>'[1]Incremental_Cost Year 2'!$AT$95</f>
        <v>24921</v>
      </c>
      <c r="J74" s="78">
        <f>'[1]Incremental_Cost Year 3'!$AT$95</f>
        <v>0</v>
      </c>
      <c r="K74" s="51">
        <f t="shared" si="48"/>
        <v>74763</v>
      </c>
      <c r="L74" s="51">
        <f>'[1]Incremental_Cost Year 1'!$AU$95+'[1]Incremental_Cost Year 2'!$AU$95+'[1]Incremental_Cost Year 3'!$AU$95</f>
        <v>74763</v>
      </c>
      <c r="M74" s="51">
        <f>'[1]Incremental_Cost Year 1'!$BB$95+'[1]Incremental_Cost Year 2'!$BB$95+'[1]Incremental_Cost Year 3'!$BB$95</f>
        <v>0</v>
      </c>
      <c r="N74" s="52">
        <f t="shared" si="49"/>
        <v>0</v>
      </c>
    </row>
    <row r="75" spans="1:14" ht="78.75" customHeight="1" x14ac:dyDescent="0.25">
      <c r="A75" s="37" t="s">
        <v>271</v>
      </c>
      <c r="B75" s="69" t="s">
        <v>734</v>
      </c>
      <c r="C75" s="4" t="s">
        <v>711</v>
      </c>
      <c r="D75" s="34" t="s">
        <v>51</v>
      </c>
      <c r="E75" s="4" t="s">
        <v>264</v>
      </c>
      <c r="F75" s="37" t="s">
        <v>74</v>
      </c>
      <c r="G75" s="37" t="s">
        <v>63</v>
      </c>
      <c r="H75" s="78">
        <f>'[1]Incremental_Cost Year 1'!$AT$96</f>
        <v>30000</v>
      </c>
      <c r="I75" s="78">
        <f>'[1]Incremental_Cost Year 2'!$AT$96</f>
        <v>0</v>
      </c>
      <c r="J75" s="78">
        <f>'[1]Incremental_Cost Year 3'!$AT$96</f>
        <v>0</v>
      </c>
      <c r="K75" s="51">
        <f t="shared" si="48"/>
        <v>30000</v>
      </c>
      <c r="L75" s="51">
        <f>'[1]Incremental_Cost Year 1'!$AU$96+'[1]Incremental_Cost Year 2'!$AU$96+'[1]Incremental_Cost Year 3'!$AU$96</f>
        <v>0</v>
      </c>
      <c r="M75" s="51">
        <f>'[1]Incremental_Cost Year 1'!$BB$96+'[1]Incremental_Cost Year 2'!$BB$96+'[1]Incremental_Cost Year 3'!$BB$96</f>
        <v>0</v>
      </c>
      <c r="N75" s="52">
        <f t="shared" si="49"/>
        <v>-30000</v>
      </c>
    </row>
    <row r="76" spans="1:14" ht="72" customHeight="1" x14ac:dyDescent="0.25">
      <c r="A76" s="37" t="s">
        <v>272</v>
      </c>
      <c r="B76" s="69" t="s">
        <v>733</v>
      </c>
      <c r="C76" s="4" t="s">
        <v>711</v>
      </c>
      <c r="D76" s="34" t="s">
        <v>51</v>
      </c>
      <c r="E76" s="4" t="s">
        <v>264</v>
      </c>
      <c r="F76" s="37" t="s">
        <v>67</v>
      </c>
      <c r="G76" s="37" t="s">
        <v>65</v>
      </c>
      <c r="H76" s="78">
        <f>'[1]Incremental_Cost Year 1'!$AT$97</f>
        <v>0</v>
      </c>
      <c r="I76" s="78">
        <f>'[1]Incremental_Cost Year 2'!$AT$97</f>
        <v>1159265.25</v>
      </c>
      <c r="J76" s="78">
        <f>'[1]Incremental_Cost Year 3'!$AT$97</f>
        <v>0</v>
      </c>
      <c r="K76" s="51">
        <f t="shared" si="48"/>
        <v>1159265.25</v>
      </c>
      <c r="L76" s="51">
        <f>'[1]Incremental_Cost Year 1'!$AU$97+'[1]Incremental_Cost Year 2'!$AU$97+'[1]Incremental_Cost Year 3'!$AU$97</f>
        <v>1159265.3</v>
      </c>
      <c r="M76" s="51">
        <f>'[1]Incremental_Cost Year 1'!$BB$97+'[1]Incremental_Cost Year 2'!$BB$97+'[1]Incremental_Cost Year 3'!$BB$97</f>
        <v>0</v>
      </c>
      <c r="N76" s="52">
        <f t="shared" si="49"/>
        <v>5.0000000046566129E-2</v>
      </c>
    </row>
    <row r="77" spans="1:14" ht="85.5" customHeight="1" x14ac:dyDescent="0.25">
      <c r="A77" s="32" t="s">
        <v>273</v>
      </c>
      <c r="B77" s="38" t="s">
        <v>274</v>
      </c>
      <c r="C77" s="28" t="s">
        <v>711</v>
      </c>
      <c r="D77" s="32" t="s">
        <v>32</v>
      </c>
      <c r="E77" s="32" t="s">
        <v>54</v>
      </c>
      <c r="F77" s="31">
        <v>2025</v>
      </c>
      <c r="G77" s="31">
        <v>2030</v>
      </c>
      <c r="H77" s="48">
        <f>SUM(H78:H80)</f>
        <v>500000</v>
      </c>
      <c r="I77" s="48">
        <f t="shared" ref="I77:N77" si="50">SUM(I78:I80)</f>
        <v>2034537.5</v>
      </c>
      <c r="J77" s="48">
        <f t="shared" si="50"/>
        <v>2034537.5</v>
      </c>
      <c r="K77" s="48">
        <f t="shared" si="50"/>
        <v>4569075</v>
      </c>
      <c r="L77" s="48">
        <f t="shared" si="50"/>
        <v>1869075</v>
      </c>
      <c r="M77" s="48">
        <f t="shared" si="50"/>
        <v>0</v>
      </c>
      <c r="N77" s="49">
        <f t="shared" si="50"/>
        <v>-2700000</v>
      </c>
    </row>
    <row r="78" spans="1:14" ht="71.25" customHeight="1" x14ac:dyDescent="0.25">
      <c r="A78" s="37" t="s">
        <v>275</v>
      </c>
      <c r="B78" s="2" t="s">
        <v>735</v>
      </c>
      <c r="C78" s="4" t="s">
        <v>711</v>
      </c>
      <c r="D78" s="34" t="s">
        <v>32</v>
      </c>
      <c r="E78" s="70" t="s">
        <v>54</v>
      </c>
      <c r="F78" s="71" t="s">
        <v>28</v>
      </c>
      <c r="G78" s="71" t="s">
        <v>27</v>
      </c>
      <c r="H78" s="78">
        <f>'[1]Incremental_Cost Year 1'!$AT$99</f>
        <v>500000</v>
      </c>
      <c r="I78" s="78">
        <f>'[1]Incremental_Cost Year 2'!$AT$99</f>
        <v>500000</v>
      </c>
      <c r="J78" s="78">
        <f>'[1]Incremental_Cost Year 3'!$AT$99</f>
        <v>500000</v>
      </c>
      <c r="K78" s="51">
        <f t="shared" ref="K78:K80" si="51">SUM(H78:J78)</f>
        <v>1500000</v>
      </c>
      <c r="L78" s="51">
        <f>'[1]Incremental_Cost Year 1'!$AU$99+'[1]Incremental_Cost Year 2'!$AU$99+'[1]Incremental_Cost Year 3'!$AU$99</f>
        <v>0</v>
      </c>
      <c r="M78" s="51">
        <f>'[1]Incremental_Cost Year 1'!$BB$99+'[1]Incremental_Cost Year 2'!$BB$99+'[1]Incremental_Cost Year 3'!$BB$99</f>
        <v>0</v>
      </c>
      <c r="N78" s="52">
        <f t="shared" ref="N78:N80" si="52">(L78+M78)-K78</f>
        <v>-1500000</v>
      </c>
    </row>
    <row r="79" spans="1:14" ht="69.75" customHeight="1" x14ac:dyDescent="0.25">
      <c r="A79" s="37" t="s">
        <v>276</v>
      </c>
      <c r="B79" s="2" t="s">
        <v>277</v>
      </c>
      <c r="C79" s="4" t="s">
        <v>711</v>
      </c>
      <c r="D79" s="34" t="s">
        <v>32</v>
      </c>
      <c r="E79" s="72" t="s">
        <v>54</v>
      </c>
      <c r="F79" s="34" t="s">
        <v>256</v>
      </c>
      <c r="G79" s="64" t="s">
        <v>257</v>
      </c>
      <c r="H79" s="78">
        <f>'[1]Incremental_Cost Year 1'!$AT$100</f>
        <v>0</v>
      </c>
      <c r="I79" s="78">
        <f>'[1]Incremental_Cost Year 2'!$AT$100</f>
        <v>934537.5</v>
      </c>
      <c r="J79" s="78">
        <f>'[1]Incremental_Cost Year 3'!$AT$100</f>
        <v>934537.5</v>
      </c>
      <c r="K79" s="51">
        <f t="shared" si="51"/>
        <v>1869075</v>
      </c>
      <c r="L79" s="51">
        <f>'[1]Incremental_Cost Year 1'!$AU$100+'[1]Incremental_Cost Year 2'!$AU$100+'[1]Incremental_Cost Year 3'!$AU$100</f>
        <v>1869075</v>
      </c>
      <c r="M79" s="51">
        <f>'[1]Incremental_Cost Year 1'!$BB$100+'[1]Incremental_Cost Year 2'!$BB$100+'[1]Incremental_Cost Year 3'!$BB$100</f>
        <v>0</v>
      </c>
      <c r="N79" s="52">
        <f t="shared" si="52"/>
        <v>0</v>
      </c>
    </row>
    <row r="80" spans="1:14" ht="68.25" customHeight="1" x14ac:dyDescent="0.25">
      <c r="A80" s="37" t="s">
        <v>278</v>
      </c>
      <c r="B80" s="2" t="s">
        <v>736</v>
      </c>
      <c r="C80" s="4" t="s">
        <v>711</v>
      </c>
      <c r="D80" s="34" t="s">
        <v>32</v>
      </c>
      <c r="E80" s="34" t="s">
        <v>54</v>
      </c>
      <c r="F80" s="34" t="s">
        <v>256</v>
      </c>
      <c r="G80" s="64" t="s">
        <v>257</v>
      </c>
      <c r="H80" s="78">
        <f>'[1]Incremental_Cost Year 1'!$AT$101</f>
        <v>0</v>
      </c>
      <c r="I80" s="78">
        <f>'[1]Incremental_Cost Year 2'!$AT$101</f>
        <v>600000</v>
      </c>
      <c r="J80" s="78">
        <f>'[1]Incremental_Cost Year 3'!$AT$101</f>
        <v>600000</v>
      </c>
      <c r="K80" s="51">
        <f t="shared" si="51"/>
        <v>1200000</v>
      </c>
      <c r="L80" s="51">
        <f>'[1]Incremental_Cost Year 1'!$AU$101+'[1]Incremental_Cost Year 2'!$AU$101+'[1]Incremental_Cost Year 3'!$AU$101</f>
        <v>0</v>
      </c>
      <c r="M80" s="51">
        <f>'[1]Incremental_Cost Year 1'!$BB$101+'[1]Incremental_Cost Year 2'!$BB$101+'[1]Incremental_Cost Year 3'!$BB$101</f>
        <v>0</v>
      </c>
      <c r="N80" s="52">
        <f t="shared" si="52"/>
        <v>-1200000</v>
      </c>
    </row>
    <row r="81" spans="1:14" ht="99.75" customHeight="1" x14ac:dyDescent="0.25">
      <c r="A81" s="32" t="s">
        <v>279</v>
      </c>
      <c r="B81" s="53" t="s">
        <v>280</v>
      </c>
      <c r="C81" s="28" t="s">
        <v>154</v>
      </c>
      <c r="D81" s="32" t="s">
        <v>32</v>
      </c>
      <c r="E81" s="32" t="s">
        <v>39</v>
      </c>
      <c r="F81" s="31">
        <v>2029</v>
      </c>
      <c r="G81" s="31">
        <v>2030</v>
      </c>
      <c r="H81" s="48">
        <f>SUM(H82:H86)</f>
        <v>0</v>
      </c>
      <c r="I81" s="48">
        <f t="shared" ref="I81:N81" si="53">SUM(I82:I86)</f>
        <v>0</v>
      </c>
      <c r="J81" s="48">
        <f t="shared" si="53"/>
        <v>0</v>
      </c>
      <c r="K81" s="48">
        <f t="shared" si="53"/>
        <v>0</v>
      </c>
      <c r="L81" s="48">
        <f t="shared" si="53"/>
        <v>0</v>
      </c>
      <c r="M81" s="48">
        <f t="shared" si="53"/>
        <v>0</v>
      </c>
      <c r="N81" s="49">
        <f t="shared" si="53"/>
        <v>0</v>
      </c>
    </row>
    <row r="82" spans="1:14" ht="81" customHeight="1" x14ac:dyDescent="0.25">
      <c r="A82" s="37" t="s">
        <v>281</v>
      </c>
      <c r="B82" s="73" t="s">
        <v>55</v>
      </c>
      <c r="C82" s="4" t="s">
        <v>154</v>
      </c>
      <c r="D82" s="34" t="s">
        <v>32</v>
      </c>
      <c r="E82" s="50" t="s">
        <v>39</v>
      </c>
      <c r="F82" s="34" t="s">
        <v>40</v>
      </c>
      <c r="G82" s="34" t="s">
        <v>56</v>
      </c>
      <c r="H82" s="78">
        <f>'[1]Incremental_Cost Year 1'!$AT$104</f>
        <v>0</v>
      </c>
      <c r="I82" s="78">
        <f>'[1]Incremental_Cost Year 2'!$AT$104</f>
        <v>0</v>
      </c>
      <c r="J82" s="78">
        <f>'[1]Incremental_Cost Year 3'!$AT$104</f>
        <v>0</v>
      </c>
      <c r="K82" s="51">
        <f t="shared" ref="K82:K86" si="54">SUM(H82:J82)</f>
        <v>0</v>
      </c>
      <c r="L82" s="51">
        <f>'[1]Incremental_Cost Year 1'!$AU$104+'[1]Incremental_Cost Year 2'!$AU$104+'[1]Incremental_Cost Year 3'!$AU$104</f>
        <v>0</v>
      </c>
      <c r="M82" s="51">
        <f>'[1]Incremental_Cost Year 1'!$BB$104+'[1]Incremental_Cost Year 2'!$BB$104+'[1]Incremental_Cost Year 3'!$BB$104</f>
        <v>0</v>
      </c>
      <c r="N82" s="52">
        <f t="shared" ref="N82:N86" si="55">(L82+M82)-K82</f>
        <v>0</v>
      </c>
    </row>
    <row r="83" spans="1:14" ht="69.75" customHeight="1" x14ac:dyDescent="0.25">
      <c r="A83" s="37" t="s">
        <v>282</v>
      </c>
      <c r="B83" s="73" t="s">
        <v>283</v>
      </c>
      <c r="C83" s="4" t="s">
        <v>154</v>
      </c>
      <c r="D83" s="34" t="s">
        <v>32</v>
      </c>
      <c r="E83" s="50" t="s">
        <v>39</v>
      </c>
      <c r="F83" s="34" t="s">
        <v>56</v>
      </c>
      <c r="G83" s="34" t="s">
        <v>41</v>
      </c>
      <c r="H83" s="78">
        <f>'[1]Incremental_Cost Year 1'!$AT$105</f>
        <v>0</v>
      </c>
      <c r="I83" s="78">
        <f>'[1]Incremental_Cost Year 2'!$AT$105</f>
        <v>0</v>
      </c>
      <c r="J83" s="78">
        <f>'[1]Incremental_Cost Year 3'!$AT$105</f>
        <v>0</v>
      </c>
      <c r="K83" s="51">
        <f t="shared" si="54"/>
        <v>0</v>
      </c>
      <c r="L83" s="51">
        <f>'[1]Incremental_Cost Year 1'!$AU$105+'[1]Incremental_Cost Year 2'!$AU$105+'[1]Incremental_Cost Year 3'!$AU$105</f>
        <v>0</v>
      </c>
      <c r="M83" s="51">
        <f>'[1]Incremental_Cost Year 1'!$BB$105+'[1]Incremental_Cost Year 2'!$BB$105+'[1]Incremental_Cost Year 3'!$BB$105</f>
        <v>0</v>
      </c>
      <c r="N83" s="52">
        <f t="shared" si="55"/>
        <v>0</v>
      </c>
    </row>
    <row r="84" spans="1:14" ht="68.25" customHeight="1" x14ac:dyDescent="0.25">
      <c r="A84" s="37" t="s">
        <v>284</v>
      </c>
      <c r="B84" s="73" t="s">
        <v>737</v>
      </c>
      <c r="C84" s="4" t="s">
        <v>154</v>
      </c>
      <c r="D84" s="34" t="s">
        <v>32</v>
      </c>
      <c r="E84" s="50" t="s">
        <v>285</v>
      </c>
      <c r="F84" s="34" t="s">
        <v>53</v>
      </c>
      <c r="G84" s="34" t="s">
        <v>43</v>
      </c>
      <c r="H84" s="78">
        <f>'[1]Incremental_Cost Year 1'!$AT$106</f>
        <v>0</v>
      </c>
      <c r="I84" s="78">
        <f>'[1]Incremental_Cost Year 2'!$AT$106</f>
        <v>0</v>
      </c>
      <c r="J84" s="78">
        <f>'[1]Incremental_Cost Year 3'!$AT$106</f>
        <v>0</v>
      </c>
      <c r="K84" s="51">
        <f t="shared" si="54"/>
        <v>0</v>
      </c>
      <c r="L84" s="51">
        <f>'[1]Incremental_Cost Year 1'!$AU$106+'[1]Incremental_Cost Year 2'!$AU$106+'[1]Incremental_Cost Year 3'!$AU$106</f>
        <v>0</v>
      </c>
      <c r="M84" s="51">
        <f>'[1]Incremental_Cost Year 1'!$BB$106+'[1]Incremental_Cost Year 2'!$BB$106+'[1]Incremental_Cost Year 3'!$BB$106</f>
        <v>0</v>
      </c>
      <c r="N84" s="52">
        <f t="shared" si="55"/>
        <v>0</v>
      </c>
    </row>
    <row r="85" spans="1:14" ht="69" customHeight="1" x14ac:dyDescent="0.25">
      <c r="A85" s="37" t="s">
        <v>286</v>
      </c>
      <c r="B85" s="73" t="s">
        <v>58</v>
      </c>
      <c r="C85" s="4" t="s">
        <v>154</v>
      </c>
      <c r="D85" s="34" t="s">
        <v>32</v>
      </c>
      <c r="E85" s="50" t="s">
        <v>285</v>
      </c>
      <c r="F85" s="34" t="s">
        <v>53</v>
      </c>
      <c r="G85" s="34" t="s">
        <v>287</v>
      </c>
      <c r="H85" s="78">
        <f>'[1]Incremental_Cost Year 1'!$AT$107</f>
        <v>0</v>
      </c>
      <c r="I85" s="78">
        <f>'[1]Incremental_Cost Year 2'!$AT$107</f>
        <v>0</v>
      </c>
      <c r="J85" s="78">
        <f>'[1]Incremental_Cost Year 3'!$AT$107</f>
        <v>0</v>
      </c>
      <c r="K85" s="51">
        <f t="shared" si="54"/>
        <v>0</v>
      </c>
      <c r="L85" s="51">
        <f>'[1]Incremental_Cost Year 1'!$AU$107+'[1]Incremental_Cost Year 2'!$AU$107+'[1]Incremental_Cost Year 3'!$AU$107</f>
        <v>0</v>
      </c>
      <c r="M85" s="51">
        <f>'[1]Incremental_Cost Year 1'!$BB$107+'[1]Incremental_Cost Year 2'!$BB$107+'[1]Incremental_Cost Year 3'!$BB$107</f>
        <v>0</v>
      </c>
      <c r="N85" s="52">
        <f t="shared" si="55"/>
        <v>0</v>
      </c>
    </row>
    <row r="86" spans="1:14" ht="74.25" customHeight="1" x14ac:dyDescent="0.25">
      <c r="A86" s="37" t="s">
        <v>288</v>
      </c>
      <c r="B86" s="75" t="s">
        <v>289</v>
      </c>
      <c r="C86" s="4" t="s">
        <v>154</v>
      </c>
      <c r="D86" s="34" t="s">
        <v>32</v>
      </c>
      <c r="E86" s="50" t="s">
        <v>39</v>
      </c>
      <c r="F86" s="34" t="s">
        <v>53</v>
      </c>
      <c r="G86" s="34" t="s">
        <v>287</v>
      </c>
      <c r="H86" s="78">
        <f>'[1]Incremental_Cost Year 1'!$AT$108</f>
        <v>0</v>
      </c>
      <c r="I86" s="78">
        <f>'[1]Incremental_Cost Year 2'!$AT$108</f>
        <v>0</v>
      </c>
      <c r="J86" s="78">
        <f>'[1]Incremental_Cost Year 3'!$AT$108</f>
        <v>0</v>
      </c>
      <c r="K86" s="51">
        <f t="shared" si="54"/>
        <v>0</v>
      </c>
      <c r="L86" s="51">
        <f>'[1]Incremental_Cost Year 1'!$AU$108+'[1]Incremental_Cost Year 2'!$AU$108+'[1]Incremental_Cost Year 3'!$AU$108</f>
        <v>0</v>
      </c>
      <c r="M86" s="51">
        <f>'[1]Incremental_Cost Year 1'!$BB$108+'[1]Incremental_Cost Year 2'!$BB$108+'[1]Incremental_Cost Year 3'!$BB$108</f>
        <v>0</v>
      </c>
      <c r="N86" s="52">
        <f t="shared" si="55"/>
        <v>0</v>
      </c>
    </row>
    <row r="87" spans="1:14" s="115" customFormat="1" ht="104.25" customHeight="1" x14ac:dyDescent="0.25">
      <c r="A87" s="32" t="s">
        <v>290</v>
      </c>
      <c r="B87" s="38" t="s">
        <v>291</v>
      </c>
      <c r="C87" s="25" t="s">
        <v>154</v>
      </c>
      <c r="D87" s="32" t="s">
        <v>772</v>
      </c>
      <c r="E87" s="32" t="s">
        <v>773</v>
      </c>
      <c r="F87" s="32">
        <v>2025</v>
      </c>
      <c r="G87" s="32">
        <v>2027</v>
      </c>
      <c r="H87" s="114">
        <f>SUM(H88:H91)</f>
        <v>2344391</v>
      </c>
      <c r="I87" s="114">
        <f t="shared" ref="I87:N87" si="56">SUM(I88:I91)</f>
        <v>1799391</v>
      </c>
      <c r="J87" s="114">
        <f t="shared" si="56"/>
        <v>1799391</v>
      </c>
      <c r="K87" s="114">
        <f t="shared" si="56"/>
        <v>5943173</v>
      </c>
      <c r="L87" s="114">
        <f t="shared" si="56"/>
        <v>5308173</v>
      </c>
      <c r="M87" s="114">
        <f t="shared" si="56"/>
        <v>0</v>
      </c>
      <c r="N87" s="26">
        <f t="shared" si="56"/>
        <v>-635000</v>
      </c>
    </row>
    <row r="88" spans="1:14" s="79" customFormat="1" ht="51" customHeight="1" x14ac:dyDescent="0.25">
      <c r="A88" s="37" t="s">
        <v>292</v>
      </c>
      <c r="B88" s="59" t="s">
        <v>293</v>
      </c>
      <c r="C88" s="4" t="s">
        <v>616</v>
      </c>
      <c r="D88" s="4" t="s">
        <v>6</v>
      </c>
      <c r="E88" s="34" t="s">
        <v>59</v>
      </c>
      <c r="F88" s="37">
        <v>2025</v>
      </c>
      <c r="G88" s="37">
        <v>2030</v>
      </c>
      <c r="H88" s="78">
        <f>'[1]Incremental_Cost Year 1'!$AT$110</f>
        <v>249210</v>
      </c>
      <c r="I88" s="78">
        <f>'[1]Incremental_Cost Year 2'!$AT$110</f>
        <v>249210</v>
      </c>
      <c r="J88" s="78">
        <f>'[1]Incremental_Cost Year 3'!$AT$110</f>
        <v>249210</v>
      </c>
      <c r="K88" s="51">
        <f t="shared" ref="K88:K91" si="57">SUM(H88:J88)</f>
        <v>747630</v>
      </c>
      <c r="L88" s="51">
        <f>'[1]Incremental_Cost Year 1'!$AU$110+'[1]Incremental_Cost Year 2'!$AU$110+'[1]Incremental_Cost Year 3'!$AU$110</f>
        <v>747630</v>
      </c>
      <c r="M88" s="51">
        <f>'[1]Incremental_Cost Year 1'!$BB$110+'[1]Incremental_Cost Year 2'!$BB$110+'[1]Incremental_Cost Year 3'!$BB$110</f>
        <v>0</v>
      </c>
      <c r="N88" s="52">
        <f t="shared" ref="N88:N91" si="58">(L88+M88)-K88</f>
        <v>0</v>
      </c>
    </row>
    <row r="89" spans="1:14" s="79" customFormat="1" ht="55.5" customHeight="1" x14ac:dyDescent="0.25">
      <c r="A89" s="37" t="s">
        <v>294</v>
      </c>
      <c r="B89" s="59" t="s">
        <v>295</v>
      </c>
      <c r="C89" s="4" t="s">
        <v>711</v>
      </c>
      <c r="D89" s="4" t="s">
        <v>296</v>
      </c>
      <c r="E89" s="4" t="s">
        <v>60</v>
      </c>
      <c r="F89" s="37" t="s">
        <v>34</v>
      </c>
      <c r="G89" s="37" t="s">
        <v>43</v>
      </c>
      <c r="H89" s="78">
        <f>'[1]Incremental_Cost Year 1'!$AT$111</f>
        <v>24921</v>
      </c>
      <c r="I89" s="78">
        <f>'[1]Incremental_Cost Year 2'!$AT$111</f>
        <v>24921</v>
      </c>
      <c r="J89" s="78">
        <f>'[1]Incremental_Cost Year 3'!$AT$111</f>
        <v>24921</v>
      </c>
      <c r="K89" s="51">
        <f t="shared" si="57"/>
        <v>74763</v>
      </c>
      <c r="L89" s="51">
        <f>'[1]Incremental_Cost Year 1'!$AU$111+'[1]Incremental_Cost Year 2'!$AU$111+'[1]Incremental_Cost Year 3'!$AU$111</f>
        <v>74763</v>
      </c>
      <c r="M89" s="51">
        <f>'[1]Incremental_Cost Year 1'!$BB$111+'[1]Incremental_Cost Year 2'!$BB$111+'[1]Incremental_Cost Year 3'!$BB$111</f>
        <v>0</v>
      </c>
      <c r="N89" s="52">
        <f t="shared" si="58"/>
        <v>0</v>
      </c>
    </row>
    <row r="90" spans="1:14" s="79" customFormat="1" ht="51" customHeight="1" x14ac:dyDescent="0.25">
      <c r="A90" s="37" t="s">
        <v>297</v>
      </c>
      <c r="B90" s="59" t="s">
        <v>298</v>
      </c>
      <c r="C90" s="4" t="s">
        <v>713</v>
      </c>
      <c r="D90" s="4" t="s">
        <v>61</v>
      </c>
      <c r="E90" s="77" t="s">
        <v>60</v>
      </c>
      <c r="F90" s="37" t="s">
        <v>34</v>
      </c>
      <c r="G90" s="37" t="s">
        <v>43</v>
      </c>
      <c r="H90" s="78">
        <f>'[1]Incremental_Cost Year 1'!$AT$112</f>
        <v>1495260</v>
      </c>
      <c r="I90" s="78">
        <f>'[1]Incremental_Cost Year 2'!$AT$112</f>
        <v>1495260</v>
      </c>
      <c r="J90" s="78">
        <f>'[1]Incremental_Cost Year 3'!$AT$112</f>
        <v>1495260</v>
      </c>
      <c r="K90" s="51">
        <f t="shared" si="57"/>
        <v>4485780</v>
      </c>
      <c r="L90" s="51">
        <f>'[1]Incremental_Cost Year 1'!$AU$112+'[1]Incremental_Cost Year 2'!$AU$112+'[1]Incremental_Cost Year 3'!$AU$112</f>
        <v>4485780</v>
      </c>
      <c r="M90" s="51">
        <f>'[1]Incremental_Cost Year 1'!$BB$112+'[1]Incremental_Cost Year 2'!$BB$112+'[1]Incremental_Cost Year 3'!$BB$112</f>
        <v>0</v>
      </c>
      <c r="N90" s="52">
        <f t="shared" si="58"/>
        <v>0</v>
      </c>
    </row>
    <row r="91" spans="1:14" ht="54.75" customHeight="1" x14ac:dyDescent="0.25">
      <c r="A91" s="37" t="s">
        <v>299</v>
      </c>
      <c r="B91" s="59" t="s">
        <v>738</v>
      </c>
      <c r="C91" s="4" t="s">
        <v>713</v>
      </c>
      <c r="D91" s="4" t="s">
        <v>61</v>
      </c>
      <c r="E91" s="4" t="s">
        <v>118</v>
      </c>
      <c r="F91" s="37" t="s">
        <v>34</v>
      </c>
      <c r="G91" s="37" t="s">
        <v>43</v>
      </c>
      <c r="H91" s="78">
        <f>'[1]Incremental_Cost Year 1'!$AT$113</f>
        <v>575000</v>
      </c>
      <c r="I91" s="78">
        <f>'[1]Incremental_Cost Year 2'!$AT$113</f>
        <v>30000</v>
      </c>
      <c r="J91" s="78">
        <f>'[1]Incremental_Cost Year 3'!$AT$113</f>
        <v>30000</v>
      </c>
      <c r="K91" s="51">
        <f t="shared" si="57"/>
        <v>635000</v>
      </c>
      <c r="L91" s="51">
        <f>'[1]Incremental_Cost Year 1'!$AU$113+'[1]Incremental_Cost Year 2'!$AU$113+'[1]Incremental_Cost Year 3'!$AU$113</f>
        <v>0</v>
      </c>
      <c r="M91" s="51">
        <f>'[1]Incremental_Cost Year 1'!$BB$113+'[1]Incremental_Cost Year 2'!$BB$113+'[1]Incremental_Cost Year 3'!$BB$113</f>
        <v>0</v>
      </c>
      <c r="N91" s="52">
        <f t="shared" si="58"/>
        <v>-635000</v>
      </c>
    </row>
    <row r="92" spans="1:14" ht="35.25" customHeight="1" x14ac:dyDescent="0.25">
      <c r="A92" s="141" t="s">
        <v>739</v>
      </c>
      <c r="B92" s="142"/>
      <c r="C92" s="142"/>
      <c r="D92" s="142"/>
      <c r="E92" s="142"/>
      <c r="F92" s="142"/>
      <c r="G92" s="142"/>
      <c r="H92" s="142"/>
      <c r="I92" s="142"/>
      <c r="J92" s="142"/>
      <c r="K92" s="142"/>
      <c r="L92" s="142"/>
      <c r="M92" s="142"/>
      <c r="N92" s="143"/>
    </row>
    <row r="93" spans="1:14" ht="32.25" customHeight="1" x14ac:dyDescent="0.25">
      <c r="A93" s="148" t="s">
        <v>721</v>
      </c>
      <c r="B93" s="149"/>
      <c r="C93" s="149"/>
      <c r="D93" s="149"/>
      <c r="E93" s="149"/>
      <c r="F93" s="149"/>
      <c r="G93" s="149"/>
      <c r="H93" s="149"/>
      <c r="I93" s="149"/>
      <c r="J93" s="149"/>
      <c r="K93" s="149"/>
      <c r="L93" s="149"/>
      <c r="M93" s="149"/>
      <c r="N93" s="150"/>
    </row>
    <row r="94" spans="1:14" ht="31.5" customHeight="1" x14ac:dyDescent="0.25">
      <c r="A94" s="151" t="s">
        <v>300</v>
      </c>
      <c r="B94" s="152"/>
      <c r="C94" s="152"/>
      <c r="D94" s="152"/>
      <c r="E94" s="152"/>
      <c r="F94" s="152"/>
      <c r="G94" s="153"/>
      <c r="H94" s="21">
        <f t="shared" ref="H94:N94" si="59">H95+H115+H158+H181</f>
        <v>50356712.524999999</v>
      </c>
      <c r="I94" s="21">
        <f t="shared" si="59"/>
        <v>43323171.112499997</v>
      </c>
      <c r="J94" s="21">
        <f t="shared" si="59"/>
        <v>35000534.274999999</v>
      </c>
      <c r="K94" s="21">
        <f t="shared" si="59"/>
        <v>128680417.91249999</v>
      </c>
      <c r="L94" s="21">
        <f t="shared" si="59"/>
        <v>99873091.200000003</v>
      </c>
      <c r="M94" s="21">
        <f t="shared" si="59"/>
        <v>15290000</v>
      </c>
      <c r="N94" s="21">
        <f t="shared" si="59"/>
        <v>-13517326.7125</v>
      </c>
    </row>
    <row r="95" spans="1:14" ht="97.5" customHeight="1" x14ac:dyDescent="0.25">
      <c r="A95" s="9" t="s">
        <v>0</v>
      </c>
      <c r="B95" s="44" t="s">
        <v>301</v>
      </c>
      <c r="C95" s="9" t="s">
        <v>154</v>
      </c>
      <c r="D95" s="9" t="s">
        <v>780</v>
      </c>
      <c r="E95" s="9" t="s">
        <v>302</v>
      </c>
      <c r="F95" s="9">
        <v>2025</v>
      </c>
      <c r="G95" s="9">
        <v>2030</v>
      </c>
      <c r="H95" s="46">
        <f>H96+H100+H103+H109+H112</f>
        <v>5833377.6749999998</v>
      </c>
      <c r="I95" s="46">
        <f t="shared" ref="I95:J95" si="60">I96+I100+I103+I109+I112</f>
        <v>6184569.4500000002</v>
      </c>
      <c r="J95" s="46">
        <f t="shared" si="60"/>
        <v>4671679.6124999998</v>
      </c>
      <c r="K95" s="46">
        <f>K96+K100+K103+K109+K112</f>
        <v>16689626.737500001</v>
      </c>
      <c r="L95" s="46">
        <f t="shared" ref="L95:N95" si="61">L96+L100+L103+L109+L112</f>
        <v>10837626</v>
      </c>
      <c r="M95" s="46">
        <f t="shared" si="61"/>
        <v>5600000</v>
      </c>
      <c r="N95" s="47">
        <f t="shared" si="61"/>
        <v>-252000.73750000037</v>
      </c>
    </row>
    <row r="96" spans="1:14" ht="63" customHeight="1" x14ac:dyDescent="0.25">
      <c r="A96" s="25" t="s">
        <v>303</v>
      </c>
      <c r="B96" s="23" t="s">
        <v>304</v>
      </c>
      <c r="C96" s="98" t="s">
        <v>154</v>
      </c>
      <c r="D96" s="25" t="s">
        <v>305</v>
      </c>
      <c r="E96" s="25" t="s">
        <v>154</v>
      </c>
      <c r="F96" s="25">
        <v>2025</v>
      </c>
      <c r="G96" s="25">
        <v>2025</v>
      </c>
      <c r="H96" s="48">
        <f t="shared" ref="H96:J96" si="62">SUM(H97:H99)</f>
        <v>2887659.8125</v>
      </c>
      <c r="I96" s="48">
        <f t="shared" si="62"/>
        <v>0</v>
      </c>
      <c r="J96" s="48">
        <f t="shared" si="62"/>
        <v>0</v>
      </c>
      <c r="K96" s="48">
        <f>SUM(K97:K99)</f>
        <v>2887659.8125</v>
      </c>
      <c r="L96" s="48">
        <f t="shared" ref="L96:N96" si="63">SUM(L97:L99)</f>
        <v>1162659</v>
      </c>
      <c r="M96" s="48">
        <f t="shared" si="63"/>
        <v>1725000</v>
      </c>
      <c r="N96" s="49">
        <f t="shared" si="63"/>
        <v>-0.8125</v>
      </c>
    </row>
    <row r="97" spans="1:14" ht="48.75" customHeight="1" x14ac:dyDescent="0.25">
      <c r="A97" s="4" t="s">
        <v>306</v>
      </c>
      <c r="B97" s="3" t="s">
        <v>307</v>
      </c>
      <c r="C97" s="4" t="s">
        <v>618</v>
      </c>
      <c r="D97" s="4" t="s">
        <v>62</v>
      </c>
      <c r="E97" s="4" t="s">
        <v>154</v>
      </c>
      <c r="F97" s="4" t="s">
        <v>34</v>
      </c>
      <c r="G97" s="4" t="s">
        <v>63</v>
      </c>
      <c r="H97" s="78">
        <f>'[1]Incremental_Cost Year 1'!$AT$117</f>
        <v>2691054.375</v>
      </c>
      <c r="I97" s="78">
        <f>'[1]Incremental_Cost Year 2'!$AT$117</f>
        <v>0</v>
      </c>
      <c r="J97" s="78">
        <f>'[1]Incremental_Cost Year 3'!$AT$117</f>
        <v>0</v>
      </c>
      <c r="K97" s="51">
        <f t="shared" ref="K97:K114" si="64">SUM(H97:J97)</f>
        <v>2691054.375</v>
      </c>
      <c r="L97" s="51">
        <f>'[1]Incremental_Cost Year 1'!$AU$117+'[1]Incremental_Cost Year 2'!$AU$117+'[1]Incremental_Cost Year 3'!$AU$117</f>
        <v>966054</v>
      </c>
      <c r="M97" s="51">
        <f>'[1]Incremental_Cost Year 1'!$BB$117+'[1]Incremental_Cost Year 2'!$BB$117+'[1]Incremental_Cost Year 3'!$BB$117</f>
        <v>1725000</v>
      </c>
      <c r="N97" s="52">
        <f t="shared" ref="N97:N99" si="65">(L97+M97)-K97</f>
        <v>-0.375</v>
      </c>
    </row>
    <row r="98" spans="1:14" ht="47.25" customHeight="1" x14ac:dyDescent="0.25">
      <c r="A98" s="4" t="s">
        <v>308</v>
      </c>
      <c r="B98" s="3" t="s">
        <v>309</v>
      </c>
      <c r="C98" s="4" t="s">
        <v>618</v>
      </c>
      <c r="D98" s="4" t="s">
        <v>62</v>
      </c>
      <c r="E98" s="4" t="s">
        <v>154</v>
      </c>
      <c r="F98" s="4" t="s">
        <v>63</v>
      </c>
      <c r="G98" s="4" t="s">
        <v>18</v>
      </c>
      <c r="H98" s="78">
        <f>'[1]Incremental_Cost Year 1'!$AT$118</f>
        <v>196605.4375</v>
      </c>
      <c r="I98" s="78">
        <f>'[1]Incremental_Cost Year 2'!$AT$118</f>
        <v>0</v>
      </c>
      <c r="J98" s="78">
        <f>'[1]Incremental_Cost Year 3'!$AT$118</f>
        <v>0</v>
      </c>
      <c r="K98" s="51">
        <f t="shared" si="64"/>
        <v>196605.4375</v>
      </c>
      <c r="L98" s="51">
        <f>'[1]Incremental_Cost Year 1'!$AU$118+'[1]Incremental_Cost Year 2'!$AU$118+'[1]Incremental_Cost Year 3'!$AU$118</f>
        <v>196605</v>
      </c>
      <c r="M98" s="51">
        <f>'[1]Incremental_Cost Year 1'!$BB$118+'[1]Incremental_Cost Year 2'!$BB$118+'[1]Incremental_Cost Year 3'!$BB$118</f>
        <v>0</v>
      </c>
      <c r="N98" s="52">
        <f t="shared" si="65"/>
        <v>-0.4375</v>
      </c>
    </row>
    <row r="99" spans="1:14" ht="51" customHeight="1" x14ac:dyDescent="0.25">
      <c r="A99" s="4" t="s">
        <v>310</v>
      </c>
      <c r="B99" s="3" t="s">
        <v>740</v>
      </c>
      <c r="C99" s="4" t="s">
        <v>154</v>
      </c>
      <c r="D99" s="4" t="s">
        <v>131</v>
      </c>
      <c r="E99" s="4" t="s">
        <v>154</v>
      </c>
      <c r="F99" s="4" t="s">
        <v>18</v>
      </c>
      <c r="G99" s="4" t="s">
        <v>18</v>
      </c>
      <c r="H99" s="78">
        <f>'[1]Incremental_Cost Year 1'!$AT$119</f>
        <v>0</v>
      </c>
      <c r="I99" s="78">
        <f>'[1]Incremental_Cost Year 2'!$AT$119</f>
        <v>0</v>
      </c>
      <c r="J99" s="78">
        <f>'[1]Incremental_Cost Year 3'!$AT$119</f>
        <v>0</v>
      </c>
      <c r="K99" s="51">
        <f t="shared" si="64"/>
        <v>0</v>
      </c>
      <c r="L99" s="51">
        <f>'[1]Incremental_Cost Year 1'!$AU$119+'[1]Incremental_Cost Year 2'!$AU$119+'[1]Incremental_Cost Year 3'!$AU$119</f>
        <v>0</v>
      </c>
      <c r="M99" s="51">
        <f>'[1]Incremental_Cost Year 1'!$BB$119+'[1]Incremental_Cost Year 2'!$BB$119+'[1]Incremental_Cost Year 3'!$BB$119</f>
        <v>0</v>
      </c>
      <c r="N99" s="52">
        <f t="shared" si="65"/>
        <v>0</v>
      </c>
    </row>
    <row r="100" spans="1:14" ht="59.25" customHeight="1" x14ac:dyDescent="0.25">
      <c r="A100" s="25" t="s">
        <v>312</v>
      </c>
      <c r="B100" s="23" t="s">
        <v>64</v>
      </c>
      <c r="C100" s="25" t="s">
        <v>154</v>
      </c>
      <c r="D100" s="25" t="s">
        <v>313</v>
      </c>
      <c r="E100" s="25" t="s">
        <v>154</v>
      </c>
      <c r="F100" s="25">
        <v>2026</v>
      </c>
      <c r="G100" s="25">
        <v>2026</v>
      </c>
      <c r="H100" s="48">
        <f t="shared" ref="H100:J100" si="66">SUM(H101:H102)</f>
        <v>0</v>
      </c>
      <c r="I100" s="48">
        <f t="shared" si="66"/>
        <v>3482108.75</v>
      </c>
      <c r="J100" s="48">
        <f t="shared" si="66"/>
        <v>0</v>
      </c>
      <c r="K100" s="48">
        <f>SUM(K101:K102)</f>
        <v>3482108.75</v>
      </c>
      <c r="L100" s="48">
        <f t="shared" ref="L100:N100" si="67">SUM(L101:L102)</f>
        <v>1932108.8</v>
      </c>
      <c r="M100" s="48">
        <f t="shared" si="67"/>
        <v>1550000</v>
      </c>
      <c r="N100" s="49">
        <f t="shared" si="67"/>
        <v>4.9999999813735485E-2</v>
      </c>
    </row>
    <row r="101" spans="1:14" ht="51.75" customHeight="1" x14ac:dyDescent="0.25">
      <c r="A101" s="4" t="s">
        <v>314</v>
      </c>
      <c r="B101" s="3" t="s">
        <v>315</v>
      </c>
      <c r="C101" s="4" t="s">
        <v>618</v>
      </c>
      <c r="D101" s="4" t="s">
        <v>62</v>
      </c>
      <c r="E101" s="4" t="s">
        <v>154</v>
      </c>
      <c r="F101" s="4" t="s">
        <v>46</v>
      </c>
      <c r="G101" s="4" t="s">
        <v>65</v>
      </c>
      <c r="H101" s="78">
        <f>'[1]Incremental_Cost Year 1'!$AT$122</f>
        <v>0</v>
      </c>
      <c r="I101" s="78">
        <f>'[1]Incremental_Cost Year 2'!$AT$122</f>
        <v>3482108.75</v>
      </c>
      <c r="J101" s="78">
        <f>'[1]Incremental_Cost Year 3'!$AT$122</f>
        <v>0</v>
      </c>
      <c r="K101" s="51">
        <f t="shared" si="64"/>
        <v>3482108.75</v>
      </c>
      <c r="L101" s="51">
        <f>'[1]Incremental_Cost Year 1'!$AU$122+'[1]Incremental_Cost Year 2'!$AU$122+'[1]Incremental_Cost Year 3'!$AU$122</f>
        <v>1932108.8</v>
      </c>
      <c r="M101" s="51">
        <f>'[1]Incremental_Cost Year 1'!$BB$122+'[1]Incremental_Cost Year 2'!$BB$122+'[1]Incremental_Cost Year 3'!$BB$122</f>
        <v>1550000</v>
      </c>
      <c r="N101" s="52">
        <f t="shared" ref="N101:N102" si="68">(L101+M101)-K101</f>
        <v>4.9999999813735485E-2</v>
      </c>
    </row>
    <row r="102" spans="1:14" ht="49.5" customHeight="1" x14ac:dyDescent="0.25">
      <c r="A102" s="4" t="s">
        <v>316</v>
      </c>
      <c r="B102" s="3" t="s">
        <v>317</v>
      </c>
      <c r="C102" s="4" t="s">
        <v>154</v>
      </c>
      <c r="D102" s="4" t="s">
        <v>125</v>
      </c>
      <c r="E102" s="4" t="s">
        <v>154</v>
      </c>
      <c r="F102" s="4" t="s">
        <v>65</v>
      </c>
      <c r="G102" s="4" t="s">
        <v>65</v>
      </c>
      <c r="H102" s="78">
        <f>'[1]Incremental_Cost Year 1'!$AT$123</f>
        <v>0</v>
      </c>
      <c r="I102" s="78">
        <f>'[1]Incremental_Cost Year 2'!$AT$123</f>
        <v>0</v>
      </c>
      <c r="J102" s="78">
        <f>'[1]Incremental_Cost Year 3'!$AT$123</f>
        <v>0</v>
      </c>
      <c r="K102" s="51">
        <f t="shared" si="64"/>
        <v>0</v>
      </c>
      <c r="L102" s="51">
        <f>'[1]Incremental_Cost Year 1'!$AU$123+'[1]Incremental_Cost Year 2'!$AU$123+'[1]Incremental_Cost Year 3'!$AU$123</f>
        <v>0</v>
      </c>
      <c r="M102" s="51">
        <f>'[1]Incremental_Cost Year 1'!$BB$123+'[1]Incremental_Cost Year 2'!$BB$123+'[1]Incremental_Cost Year 3'!$BB$123</f>
        <v>0</v>
      </c>
      <c r="N102" s="52">
        <f t="shared" si="68"/>
        <v>0</v>
      </c>
    </row>
    <row r="103" spans="1:14" ht="64.5" customHeight="1" x14ac:dyDescent="0.25">
      <c r="A103" s="25" t="s">
        <v>318</v>
      </c>
      <c r="B103" s="23" t="s">
        <v>319</v>
      </c>
      <c r="C103" s="25" t="s">
        <v>154</v>
      </c>
      <c r="D103" s="25" t="s">
        <v>313</v>
      </c>
      <c r="E103" s="25" t="s">
        <v>154</v>
      </c>
      <c r="F103" s="25">
        <v>2026</v>
      </c>
      <c r="G103" s="25">
        <v>2030</v>
      </c>
      <c r="H103" s="48">
        <f>SUM(H104:H108)</f>
        <v>0</v>
      </c>
      <c r="I103" s="48">
        <f t="shared" ref="I103:N103" si="69">SUM(I104:I108)</f>
        <v>1180742.8374999999</v>
      </c>
      <c r="J103" s="48">
        <f t="shared" si="69"/>
        <v>3477795.75</v>
      </c>
      <c r="K103" s="48">
        <f t="shared" si="69"/>
        <v>4658538.5875000004</v>
      </c>
      <c r="L103" s="48">
        <f t="shared" si="69"/>
        <v>3883538.5</v>
      </c>
      <c r="M103" s="48">
        <f t="shared" si="69"/>
        <v>775000</v>
      </c>
      <c r="N103" s="49">
        <f t="shared" si="69"/>
        <v>-8.7499999994179234E-2</v>
      </c>
    </row>
    <row r="104" spans="1:14" ht="67.5" customHeight="1" x14ac:dyDescent="0.25">
      <c r="A104" s="4" t="s">
        <v>320</v>
      </c>
      <c r="B104" s="3" t="s">
        <v>321</v>
      </c>
      <c r="C104" s="4" t="s">
        <v>618</v>
      </c>
      <c r="D104" s="4" t="s">
        <v>62</v>
      </c>
      <c r="E104" s="4" t="s">
        <v>154</v>
      </c>
      <c r="F104" s="4" t="s">
        <v>46</v>
      </c>
      <c r="G104" s="4" t="s">
        <v>66</v>
      </c>
      <c r="H104" s="78">
        <f>'[1]Incremental_Cost Year 1'!$AT$127</f>
        <v>0</v>
      </c>
      <c r="I104" s="78">
        <f>'[1]Incremental_Cost Year 2'!$AT$127</f>
        <v>1064816.3125</v>
      </c>
      <c r="J104" s="78">
        <f>'[1]Incremental_Cost Year 3'!$AT$127</f>
        <v>0</v>
      </c>
      <c r="K104" s="51">
        <f t="shared" si="64"/>
        <v>1064816.3125</v>
      </c>
      <c r="L104" s="51">
        <f>'[1]Incremental_Cost Year 1'!$AU$127+'[1]Incremental_Cost Year 2'!$AU$127+'[1]Incremental_Cost Year 3'!$AU$127</f>
        <v>289816</v>
      </c>
      <c r="M104" s="51">
        <f>'[1]Incremental_Cost Year 1'!$BB$127+'[1]Incremental_Cost Year 2'!$BB$127+'[1]Incremental_Cost Year 3'!$BB$127</f>
        <v>775000</v>
      </c>
      <c r="N104" s="52">
        <f t="shared" ref="N104:N108" si="70">(L104+M104)-K104</f>
        <v>-0.3125</v>
      </c>
    </row>
    <row r="105" spans="1:14" ht="79.5" customHeight="1" x14ac:dyDescent="0.25">
      <c r="A105" s="4" t="s">
        <v>322</v>
      </c>
      <c r="B105" s="3" t="s">
        <v>323</v>
      </c>
      <c r="C105" s="4" t="s">
        <v>618</v>
      </c>
      <c r="D105" s="4" t="s">
        <v>62</v>
      </c>
      <c r="E105" s="4" t="s">
        <v>154</v>
      </c>
      <c r="F105" s="4" t="s">
        <v>66</v>
      </c>
      <c r="G105" s="4" t="s">
        <v>67</v>
      </c>
      <c r="H105" s="78">
        <f>'[1]Incremental_Cost Year 1'!$AT$128</f>
        <v>0</v>
      </c>
      <c r="I105" s="78">
        <f>'[1]Incremental_Cost Year 2'!$AT$128</f>
        <v>115926.52499999999</v>
      </c>
      <c r="J105" s="78">
        <f>'[1]Incremental_Cost Year 3'!$AT$128</f>
        <v>0</v>
      </c>
      <c r="K105" s="51">
        <f t="shared" si="64"/>
        <v>115926.52499999999</v>
      </c>
      <c r="L105" s="51">
        <f>'[1]Incremental_Cost Year 1'!$AU$128+'[1]Incremental_Cost Year 2'!$AU$128+'[1]Incremental_Cost Year 3'!$AU$128</f>
        <v>115926.5</v>
      </c>
      <c r="M105" s="51">
        <f>'[1]Incremental_Cost Year 1'!$BB$128+'[1]Incremental_Cost Year 2'!$BB$128+'[1]Incremental_Cost Year 3'!$BB$128</f>
        <v>0</v>
      </c>
      <c r="N105" s="52">
        <f t="shared" si="70"/>
        <v>-2.4999999994179234E-2</v>
      </c>
    </row>
    <row r="106" spans="1:14" ht="48" customHeight="1" x14ac:dyDescent="0.25">
      <c r="A106" s="4" t="s">
        <v>324</v>
      </c>
      <c r="B106" s="3" t="s">
        <v>325</v>
      </c>
      <c r="C106" s="4" t="s">
        <v>154</v>
      </c>
      <c r="D106" s="4" t="s">
        <v>125</v>
      </c>
      <c r="E106" s="4" t="s">
        <v>154</v>
      </c>
      <c r="F106" s="4" t="s">
        <v>65</v>
      </c>
      <c r="G106" s="4" t="s">
        <v>65</v>
      </c>
      <c r="H106" s="78">
        <f>'[1]Incremental_Cost Year 1'!$AT$129</f>
        <v>0</v>
      </c>
      <c r="I106" s="78">
        <f>'[1]Incremental_Cost Year 2'!$AT$129</f>
        <v>0</v>
      </c>
      <c r="J106" s="78">
        <f>'[1]Incremental_Cost Year 3'!$AT$129</f>
        <v>0</v>
      </c>
      <c r="K106" s="51">
        <f t="shared" si="64"/>
        <v>0</v>
      </c>
      <c r="L106" s="51">
        <f>'[1]Incremental_Cost Year 1'!$AU$129+'[1]Incremental_Cost Year 2'!$AU$129+'[1]Incremental_Cost Year 3'!$AU$129</f>
        <v>0</v>
      </c>
      <c r="M106" s="51">
        <f>'[1]Incremental_Cost Year 1'!$BB$129+'[1]Incremental_Cost Year 2'!$BB$129+'[1]Incremental_Cost Year 3'!$BB$129</f>
        <v>0</v>
      </c>
      <c r="N106" s="52">
        <f t="shared" si="70"/>
        <v>0</v>
      </c>
    </row>
    <row r="107" spans="1:14" ht="67.5" customHeight="1" x14ac:dyDescent="0.25">
      <c r="A107" s="4" t="s">
        <v>326</v>
      </c>
      <c r="B107" s="55" t="s">
        <v>327</v>
      </c>
      <c r="C107" s="4" t="s">
        <v>618</v>
      </c>
      <c r="D107" s="4" t="s">
        <v>62</v>
      </c>
      <c r="E107" s="4" t="s">
        <v>154</v>
      </c>
      <c r="F107" s="4" t="s">
        <v>77</v>
      </c>
      <c r="G107" s="4" t="s">
        <v>106</v>
      </c>
      <c r="H107" s="78">
        <f>'[1]Incremental_Cost Year 1'!$AT$130</f>
        <v>0</v>
      </c>
      <c r="I107" s="78">
        <f>'[1]Incremental_Cost Year 2'!$AT$130</f>
        <v>0</v>
      </c>
      <c r="J107" s="78">
        <f>'[1]Incremental_Cost Year 3'!$AT$130</f>
        <v>1738897.875</v>
      </c>
      <c r="K107" s="51">
        <f t="shared" si="64"/>
        <v>1738897.875</v>
      </c>
      <c r="L107" s="51">
        <f>'[1]Incremental_Cost Year 1'!$AU$130+'[1]Incremental_Cost Year 2'!$AU$130+'[1]Incremental_Cost Year 3'!$AU$130</f>
        <v>1738898</v>
      </c>
      <c r="M107" s="51">
        <f>'[1]Incremental_Cost Year 1'!$BB$130+'[1]Incremental_Cost Year 2'!$BB$130+'[1]Incremental_Cost Year 3'!$BB$130</f>
        <v>0</v>
      </c>
      <c r="N107" s="52">
        <f t="shared" si="70"/>
        <v>0.125</v>
      </c>
    </row>
    <row r="108" spans="1:14" ht="52.5" customHeight="1" x14ac:dyDescent="0.25">
      <c r="A108" s="4" t="s">
        <v>328</v>
      </c>
      <c r="B108" s="55" t="s">
        <v>329</v>
      </c>
      <c r="C108" s="4" t="s">
        <v>618</v>
      </c>
      <c r="D108" s="4" t="s">
        <v>62</v>
      </c>
      <c r="E108" s="4" t="s">
        <v>154</v>
      </c>
      <c r="F108" s="4" t="s">
        <v>88</v>
      </c>
      <c r="G108" s="4">
        <v>2030</v>
      </c>
      <c r="H108" s="78">
        <f>'[1]Incremental_Cost Year 1'!$AT$131</f>
        <v>0</v>
      </c>
      <c r="I108" s="78">
        <f>'[1]Incremental_Cost Year 2'!$AT$131</f>
        <v>0</v>
      </c>
      <c r="J108" s="78">
        <f>'[1]Incremental_Cost Year 3'!$AT$131</f>
        <v>1738897.875</v>
      </c>
      <c r="K108" s="51">
        <f t="shared" si="64"/>
        <v>1738897.875</v>
      </c>
      <c r="L108" s="51">
        <f>'[1]Incremental_Cost Year 1'!$AU$131+'[1]Incremental_Cost Year 2'!$AU$131+'[1]Incremental_Cost Year 3'!$AU$131</f>
        <v>1738898</v>
      </c>
      <c r="M108" s="51">
        <f>'[1]Incremental_Cost Year 1'!$BB$131+'[1]Incremental_Cost Year 2'!$BB$131+'[1]Incremental_Cost Year 3'!$BB$131</f>
        <v>0</v>
      </c>
      <c r="N108" s="52">
        <f t="shared" si="70"/>
        <v>0.125</v>
      </c>
    </row>
    <row r="109" spans="1:14" ht="76.5" customHeight="1" x14ac:dyDescent="0.25">
      <c r="A109" s="25" t="s">
        <v>330</v>
      </c>
      <c r="B109" s="23" t="s">
        <v>68</v>
      </c>
      <c r="C109" s="25" t="s">
        <v>619</v>
      </c>
      <c r="D109" s="25" t="s">
        <v>62</v>
      </c>
      <c r="E109" s="25" t="s">
        <v>57</v>
      </c>
      <c r="F109" s="25">
        <v>2025</v>
      </c>
      <c r="G109" s="25">
        <v>2030</v>
      </c>
      <c r="H109" s="48">
        <f t="shared" ref="H109:J109" si="71">SUM(H110:H111)</f>
        <v>1315899</v>
      </c>
      <c r="I109" s="48">
        <f t="shared" si="71"/>
        <v>1315899</v>
      </c>
      <c r="J109" s="48">
        <f t="shared" si="71"/>
        <v>988065</v>
      </c>
      <c r="K109" s="48">
        <f>SUM(K110:K111)</f>
        <v>3619863</v>
      </c>
      <c r="L109" s="48">
        <f t="shared" ref="L109:N109" si="72">SUM(L110:L111)</f>
        <v>3619863</v>
      </c>
      <c r="M109" s="48">
        <f t="shared" si="72"/>
        <v>0</v>
      </c>
      <c r="N109" s="49">
        <f t="shared" si="72"/>
        <v>0</v>
      </c>
    </row>
    <row r="110" spans="1:14" ht="55.5" customHeight="1" x14ac:dyDescent="0.25">
      <c r="A110" s="4" t="s">
        <v>332</v>
      </c>
      <c r="B110" s="3" t="s">
        <v>333</v>
      </c>
      <c r="C110" s="4" t="s">
        <v>619</v>
      </c>
      <c r="D110" s="4" t="s">
        <v>62</v>
      </c>
      <c r="E110" s="4" t="s">
        <v>57</v>
      </c>
      <c r="F110" s="4" t="s">
        <v>18</v>
      </c>
      <c r="G110" s="4" t="s">
        <v>46</v>
      </c>
      <c r="H110" s="78">
        <f>'[1]Incremental_Cost Year 1'!$AT$133</f>
        <v>327834</v>
      </c>
      <c r="I110" s="78">
        <f>'[1]Incremental_Cost Year 2'!$AT$133</f>
        <v>327834</v>
      </c>
      <c r="J110" s="78">
        <f>'[1]Incremental_Cost Year 3'!$AT$133</f>
        <v>0</v>
      </c>
      <c r="K110" s="51">
        <f t="shared" si="64"/>
        <v>655668</v>
      </c>
      <c r="L110" s="51">
        <f>'[1]Incremental_Cost Year 1'!$AU$133+'[1]Incremental_Cost Year 2'!$AU$133+'[1]Incremental_Cost Year 3'!$AU$133</f>
        <v>655668</v>
      </c>
      <c r="M110" s="51">
        <f>'[1]Incremental_Cost Year 1'!$BB$133+'[1]Incremental_Cost Year 2'!$BB$133+'[1]Incremental_Cost Year 3'!$BB$133</f>
        <v>0</v>
      </c>
      <c r="N110" s="52">
        <f t="shared" ref="N110:N111" si="73">(L110+M110)-K110</f>
        <v>0</v>
      </c>
    </row>
    <row r="111" spans="1:14" ht="59.25" customHeight="1" x14ac:dyDescent="0.25">
      <c r="A111" s="4" t="s">
        <v>334</v>
      </c>
      <c r="B111" s="3" t="s">
        <v>335</v>
      </c>
      <c r="C111" s="4" t="s">
        <v>619</v>
      </c>
      <c r="D111" s="4" t="s">
        <v>62</v>
      </c>
      <c r="E111" s="4" t="s">
        <v>154</v>
      </c>
      <c r="F111" s="4" t="s">
        <v>34</v>
      </c>
      <c r="G111" s="4">
        <v>2030</v>
      </c>
      <c r="H111" s="78">
        <f>'[1]Incremental_Cost Year 1'!$AT$134</f>
        <v>988065</v>
      </c>
      <c r="I111" s="78">
        <f>'[1]Incremental_Cost Year 2'!$AT$134</f>
        <v>988065</v>
      </c>
      <c r="J111" s="78">
        <f>'[1]Incremental_Cost Year 3'!$AT$134</f>
        <v>988065</v>
      </c>
      <c r="K111" s="51">
        <f t="shared" si="64"/>
        <v>2964195</v>
      </c>
      <c r="L111" s="51">
        <f>'[1]Incremental_Cost Year 1'!$AU$134+'[1]Incremental_Cost Year 2'!$AU$134+'[1]Incremental_Cost Year 3'!$AU$134</f>
        <v>2964195</v>
      </c>
      <c r="M111" s="51">
        <f>'[1]Incremental_Cost Year 1'!$BB$134+'[1]Incremental_Cost Year 2'!$BB$134+'[1]Incremental_Cost Year 3'!$BB$134</f>
        <v>0</v>
      </c>
      <c r="N111" s="52">
        <f t="shared" si="73"/>
        <v>0</v>
      </c>
    </row>
    <row r="112" spans="1:14" ht="73.5" customHeight="1" x14ac:dyDescent="0.25">
      <c r="A112" s="25" t="s">
        <v>336</v>
      </c>
      <c r="B112" s="23" t="s">
        <v>69</v>
      </c>
      <c r="C112" s="25" t="s">
        <v>154</v>
      </c>
      <c r="D112" s="25" t="s">
        <v>331</v>
      </c>
      <c r="E112" s="25" t="s">
        <v>75</v>
      </c>
      <c r="F112" s="25">
        <v>2025</v>
      </c>
      <c r="G112" s="25">
        <v>2030</v>
      </c>
      <c r="H112" s="48">
        <f t="shared" ref="H112:J112" si="74">SUM(H113:H114)</f>
        <v>1629818.8625</v>
      </c>
      <c r="I112" s="48">
        <f t="shared" si="74"/>
        <v>205818.86249999999</v>
      </c>
      <c r="J112" s="48">
        <f t="shared" si="74"/>
        <v>205818.86249999999</v>
      </c>
      <c r="K112" s="48">
        <f>SUM(K113:K114)</f>
        <v>2041456.5875000004</v>
      </c>
      <c r="L112" s="48">
        <f t="shared" ref="L112:N112" si="75">SUM(L113:L114)</f>
        <v>239456.7</v>
      </c>
      <c r="M112" s="48">
        <f t="shared" si="75"/>
        <v>1550000</v>
      </c>
      <c r="N112" s="49">
        <f t="shared" si="75"/>
        <v>-251999.88750000019</v>
      </c>
    </row>
    <row r="113" spans="1:14" ht="66.75" customHeight="1" x14ac:dyDescent="0.25">
      <c r="A113" s="4" t="s">
        <v>337</v>
      </c>
      <c r="B113" s="3" t="s">
        <v>70</v>
      </c>
      <c r="C113" s="4" t="s">
        <v>620</v>
      </c>
      <c r="D113" s="4" t="s">
        <v>57</v>
      </c>
      <c r="E113" s="4" t="s">
        <v>62</v>
      </c>
      <c r="F113" s="4" t="s">
        <v>18</v>
      </c>
      <c r="G113" s="4" t="s">
        <v>89</v>
      </c>
      <c r="H113" s="78">
        <f>'[1]Incremental_Cost Year 1'!$AT$138</f>
        <v>1571855.6</v>
      </c>
      <c r="I113" s="78">
        <f>'[1]Incremental_Cost Year 2'!$AT$138</f>
        <v>147855.6</v>
      </c>
      <c r="J113" s="78">
        <f>'[1]Incremental_Cost Year 3'!$AT$138</f>
        <v>147855.6</v>
      </c>
      <c r="K113" s="51">
        <f t="shared" si="64"/>
        <v>1867566.8000000003</v>
      </c>
      <c r="L113" s="51">
        <f>'[1]Incremental_Cost Year 1'!$AU$138+'[1]Incremental_Cost Year 2'!$AU$138+'[1]Incremental_Cost Year 3'!$AU$138</f>
        <v>65566.799999999988</v>
      </c>
      <c r="M113" s="51">
        <f>'[1]Incremental_Cost Year 1'!$BB$138+'[1]Incremental_Cost Year 2'!$BB$138+'[1]Incremental_Cost Year 3'!$BB$138</f>
        <v>1550000</v>
      </c>
      <c r="N113" s="52">
        <f t="shared" ref="N113:N114" si="76">(L113+M113)-K113</f>
        <v>-252000.00000000023</v>
      </c>
    </row>
    <row r="114" spans="1:14" ht="73.5" customHeight="1" x14ac:dyDescent="0.25">
      <c r="A114" s="4" t="s">
        <v>338</v>
      </c>
      <c r="B114" s="55" t="s">
        <v>71</v>
      </c>
      <c r="C114" s="4" t="s">
        <v>618</v>
      </c>
      <c r="D114" s="4" t="s">
        <v>62</v>
      </c>
      <c r="E114" s="4" t="s">
        <v>57</v>
      </c>
      <c r="F114" s="4" t="s">
        <v>18</v>
      </c>
      <c r="G114" s="4">
        <v>2030</v>
      </c>
      <c r="H114" s="78">
        <f>'[1]Incremental_Cost Year 1'!$AT$139</f>
        <v>57963.262499999997</v>
      </c>
      <c r="I114" s="78">
        <f>'[1]Incremental_Cost Year 2'!$AT$139</f>
        <v>57963.262499999997</v>
      </c>
      <c r="J114" s="78">
        <f>'[1]Incremental_Cost Year 3'!$AT$139</f>
        <v>57963.262499999997</v>
      </c>
      <c r="K114" s="51">
        <f t="shared" si="64"/>
        <v>173889.78749999998</v>
      </c>
      <c r="L114" s="51">
        <f>'[1]Incremental_Cost Year 1'!$AU$139+'[1]Incremental_Cost Year 2'!$AU$139+'[1]Incremental_Cost Year 3'!$AU$139</f>
        <v>173889.90000000002</v>
      </c>
      <c r="M114" s="51">
        <f>'[1]Incremental_Cost Year 1'!$BB$139+'[1]Incremental_Cost Year 2'!$BB$139+'[1]Incremental_Cost Year 3'!$BB$139</f>
        <v>0</v>
      </c>
      <c r="N114" s="52">
        <f t="shared" si="76"/>
        <v>0.11250000004656613</v>
      </c>
    </row>
    <row r="115" spans="1:14" ht="96.75" customHeight="1" x14ac:dyDescent="0.25">
      <c r="A115" s="9" t="s">
        <v>0</v>
      </c>
      <c r="B115" s="44" t="s">
        <v>339</v>
      </c>
      <c r="C115" s="9" t="s">
        <v>154</v>
      </c>
      <c r="D115" s="9" t="s">
        <v>781</v>
      </c>
      <c r="E115" s="9" t="s">
        <v>783</v>
      </c>
      <c r="F115" s="9">
        <v>2025</v>
      </c>
      <c r="G115" s="9">
        <v>2030</v>
      </c>
      <c r="H115" s="46">
        <f t="shared" ref="H115:N115" si="77">H116+H120+H123+H127+H131+H135+H141+H143+H146+H149+H154</f>
        <v>15493278.475</v>
      </c>
      <c r="I115" s="46">
        <f t="shared" si="77"/>
        <v>4528687.8499999996</v>
      </c>
      <c r="J115" s="46">
        <f t="shared" si="77"/>
        <v>1791940.85</v>
      </c>
      <c r="K115" s="46">
        <f t="shared" si="77"/>
        <v>21813907.175000001</v>
      </c>
      <c r="L115" s="46">
        <f t="shared" si="77"/>
        <v>16733907.399999999</v>
      </c>
      <c r="M115" s="46">
        <f t="shared" si="77"/>
        <v>5080000</v>
      </c>
      <c r="N115" s="47">
        <f t="shared" si="77"/>
        <v>0.22499999968567863</v>
      </c>
    </row>
    <row r="116" spans="1:14" s="57" customFormat="1" ht="69" customHeight="1" x14ac:dyDescent="0.25">
      <c r="A116" s="25" t="s">
        <v>340</v>
      </c>
      <c r="B116" s="23" t="s">
        <v>72</v>
      </c>
      <c r="C116" s="25" t="s">
        <v>154</v>
      </c>
      <c r="D116" s="25" t="s">
        <v>313</v>
      </c>
      <c r="E116" s="25" t="s">
        <v>154</v>
      </c>
      <c r="F116" s="25">
        <v>2025</v>
      </c>
      <c r="G116" s="25">
        <v>2025</v>
      </c>
      <c r="H116" s="48">
        <f t="shared" ref="H116:J116" si="78">SUM(H117:H119)</f>
        <v>2389816.3125</v>
      </c>
      <c r="I116" s="48">
        <f t="shared" si="78"/>
        <v>0</v>
      </c>
      <c r="J116" s="48">
        <f t="shared" si="78"/>
        <v>0</v>
      </c>
      <c r="K116" s="48">
        <f>SUM(K117:K119)</f>
        <v>2389816.3125</v>
      </c>
      <c r="L116" s="48">
        <f t="shared" ref="L116:N116" si="79">SUM(L117:L119)</f>
        <v>389816.3</v>
      </c>
      <c r="M116" s="48">
        <f t="shared" si="79"/>
        <v>2000000</v>
      </c>
      <c r="N116" s="49">
        <f t="shared" si="79"/>
        <v>-1.2500000186264515E-2</v>
      </c>
    </row>
    <row r="117" spans="1:14" ht="68.25" customHeight="1" x14ac:dyDescent="0.25">
      <c r="A117" s="4" t="s">
        <v>341</v>
      </c>
      <c r="B117" s="55" t="s">
        <v>342</v>
      </c>
      <c r="C117" s="4" t="s">
        <v>618</v>
      </c>
      <c r="D117" s="4" t="s">
        <v>62</v>
      </c>
      <c r="E117" s="4" t="s">
        <v>154</v>
      </c>
      <c r="F117" s="4" t="s">
        <v>34</v>
      </c>
      <c r="G117" s="4" t="s">
        <v>63</v>
      </c>
      <c r="H117" s="78">
        <f>'[1]Incremental_Cost Year 1'!$AT$144</f>
        <v>2189816.3125</v>
      </c>
      <c r="I117" s="78">
        <f>'[1]Incremental_Cost Year 2'!$AT$144</f>
        <v>0</v>
      </c>
      <c r="J117" s="78">
        <f>'[1]Incremental_Cost Year 3'!$AT$144</f>
        <v>0</v>
      </c>
      <c r="K117" s="51">
        <f t="shared" ref="K117:K119" si="80">SUM(H117:J117)</f>
        <v>2189816.3125</v>
      </c>
      <c r="L117" s="51">
        <f>'[1]Incremental_Cost Year 1'!$AU$144+'[1]Incremental_Cost Year 2'!$AU$144+'[1]Incremental_Cost Year 3'!$AU$144</f>
        <v>289816.3</v>
      </c>
      <c r="M117" s="51">
        <f>'[1]Incremental_Cost Year 1'!$BB$144+'[1]Incremental_Cost Year 2'!$BB$144+'[1]Incremental_Cost Year 3'!$BB$144</f>
        <v>1900000</v>
      </c>
      <c r="N117" s="52">
        <f t="shared" ref="N117:N119" si="81">(L117+M117)-K117</f>
        <v>-1.2500000186264515E-2</v>
      </c>
    </row>
    <row r="118" spans="1:14" ht="53.25" customHeight="1" x14ac:dyDescent="0.25">
      <c r="A118" s="4" t="s">
        <v>343</v>
      </c>
      <c r="B118" s="55" t="s">
        <v>309</v>
      </c>
      <c r="C118" s="4" t="s">
        <v>618</v>
      </c>
      <c r="D118" s="4" t="s">
        <v>62</v>
      </c>
      <c r="E118" s="4" t="s">
        <v>154</v>
      </c>
      <c r="F118" s="4" t="s">
        <v>63</v>
      </c>
      <c r="G118" s="4" t="s">
        <v>18</v>
      </c>
      <c r="H118" s="78">
        <f>'[1]Incremental_Cost Year 1'!$AT$145</f>
        <v>200000</v>
      </c>
      <c r="I118" s="78">
        <f>'[1]Incremental_Cost Year 2'!$AT$145</f>
        <v>0</v>
      </c>
      <c r="J118" s="78">
        <f>'[1]Incremental_Cost Year 3'!$AT$145</f>
        <v>0</v>
      </c>
      <c r="K118" s="51">
        <f t="shared" si="80"/>
        <v>200000</v>
      </c>
      <c r="L118" s="51">
        <f>'[1]Incremental_Cost Year 1'!$AU$145+'[1]Incremental_Cost Year 2'!$AU$145+'[1]Incremental_Cost Year 3'!$AU$145</f>
        <v>100000</v>
      </c>
      <c r="M118" s="51">
        <f>'[1]Incremental_Cost Year 1'!$BB$145+'[1]Incremental_Cost Year 2'!$BB$145+'[1]Incremental_Cost Year 3'!$BB$145</f>
        <v>100000</v>
      </c>
      <c r="N118" s="52">
        <f t="shared" si="81"/>
        <v>0</v>
      </c>
    </row>
    <row r="119" spans="1:14" ht="66" customHeight="1" x14ac:dyDescent="0.25">
      <c r="A119" s="4" t="s">
        <v>344</v>
      </c>
      <c r="B119" s="3" t="s">
        <v>345</v>
      </c>
      <c r="C119" s="4" t="s">
        <v>154</v>
      </c>
      <c r="D119" s="4" t="s">
        <v>125</v>
      </c>
      <c r="E119" s="4" t="s">
        <v>154</v>
      </c>
      <c r="F119" s="4" t="s">
        <v>18</v>
      </c>
      <c r="G119" s="4" t="s">
        <v>18</v>
      </c>
      <c r="H119" s="78">
        <f>'[1]Incremental_Cost Year 1'!$AT$146</f>
        <v>0</v>
      </c>
      <c r="I119" s="78">
        <f>'[1]Incremental_Cost Year 2'!$AT$146</f>
        <v>0</v>
      </c>
      <c r="J119" s="78">
        <f>'[1]Incremental_Cost Year 3'!$AT$146</f>
        <v>0</v>
      </c>
      <c r="K119" s="51">
        <f t="shared" si="80"/>
        <v>0</v>
      </c>
      <c r="L119" s="51">
        <f>'[1]Incremental_Cost Year 1'!$AU$146+'[1]Incremental_Cost Year 2'!$AU$146+'[1]Incremental_Cost Year 3'!$AU$146</f>
        <v>0</v>
      </c>
      <c r="M119" s="51">
        <f>'[1]Incremental_Cost Year 1'!$BB$146+'[1]Incremental_Cost Year 2'!$BB$146+'[1]Incremental_Cost Year 3'!$BB$146</f>
        <v>0</v>
      </c>
      <c r="N119" s="52">
        <f t="shared" si="81"/>
        <v>0</v>
      </c>
    </row>
    <row r="120" spans="1:14" ht="78.75" customHeight="1" x14ac:dyDescent="0.25">
      <c r="A120" s="25" t="s">
        <v>346</v>
      </c>
      <c r="B120" s="23" t="s">
        <v>73</v>
      </c>
      <c r="C120" s="25" t="s">
        <v>154</v>
      </c>
      <c r="D120" s="25" t="s">
        <v>62</v>
      </c>
      <c r="E120" s="25" t="s">
        <v>154</v>
      </c>
      <c r="F120" s="25">
        <v>2025</v>
      </c>
      <c r="G120" s="25">
        <v>2030</v>
      </c>
      <c r="H120" s="48">
        <f>SUM(H121:H122)</f>
        <v>498420</v>
      </c>
      <c r="I120" s="48">
        <f t="shared" ref="I120:N120" si="82">SUM(I121:I122)</f>
        <v>249210</v>
      </c>
      <c r="J120" s="48">
        <f t="shared" si="82"/>
        <v>249210</v>
      </c>
      <c r="K120" s="48">
        <f t="shared" si="82"/>
        <v>996840</v>
      </c>
      <c r="L120" s="48">
        <f t="shared" si="82"/>
        <v>996840</v>
      </c>
      <c r="M120" s="48">
        <f t="shared" si="82"/>
        <v>0</v>
      </c>
      <c r="N120" s="49">
        <f t="shared" si="82"/>
        <v>0</v>
      </c>
    </row>
    <row r="121" spans="1:14" ht="63" customHeight="1" x14ac:dyDescent="0.25">
      <c r="A121" s="4" t="s">
        <v>347</v>
      </c>
      <c r="B121" s="3" t="s">
        <v>348</v>
      </c>
      <c r="C121" s="4" t="s">
        <v>618</v>
      </c>
      <c r="D121" s="4" t="s">
        <v>62</v>
      </c>
      <c r="E121" s="4" t="s">
        <v>154</v>
      </c>
      <c r="F121" s="5" t="s">
        <v>63</v>
      </c>
      <c r="G121" s="7" t="s">
        <v>63</v>
      </c>
      <c r="H121" s="78">
        <f>'[1]Incremental_Cost Year 1'!$AT$149</f>
        <v>249210</v>
      </c>
      <c r="I121" s="78">
        <f>'[1]Incremental_Cost Year 2'!$AT$149</f>
        <v>0</v>
      </c>
      <c r="J121" s="78">
        <f>'[1]Incremental_Cost Year 3'!$AT$149</f>
        <v>0</v>
      </c>
      <c r="K121" s="112">
        <f t="shared" ref="K121:K122" si="83">SUM(H121:J121)</f>
        <v>249210</v>
      </c>
      <c r="L121" s="51">
        <f>'[1]Incremental_Cost Year 1'!$AU$149+'[1]Incremental_Cost Year 2'!$AU$149+'[1]Incremental_Cost Year 3'!$AU$149</f>
        <v>249210</v>
      </c>
      <c r="M121" s="51">
        <f>'[1]Incremental_Cost Year 1'!$BB$149+'[1]Incremental_Cost Year 2'!$BB$149+'[1]Incremental_Cost Year 3'!$BB$149</f>
        <v>0</v>
      </c>
      <c r="N121" s="52">
        <f t="shared" ref="N121:N122" si="84">(L121+M121)-K121</f>
        <v>0</v>
      </c>
    </row>
    <row r="122" spans="1:14" ht="63" customHeight="1" x14ac:dyDescent="0.25">
      <c r="A122" s="4" t="s">
        <v>349</v>
      </c>
      <c r="B122" s="55" t="s">
        <v>741</v>
      </c>
      <c r="C122" s="4" t="s">
        <v>618</v>
      </c>
      <c r="D122" s="4" t="s">
        <v>62</v>
      </c>
      <c r="E122" s="4" t="s">
        <v>154</v>
      </c>
      <c r="F122" s="5" t="s">
        <v>18</v>
      </c>
      <c r="G122" s="7" t="s">
        <v>350</v>
      </c>
      <c r="H122" s="78">
        <f>'[1]Incremental_Cost Year 1'!$AT$150</f>
        <v>249210</v>
      </c>
      <c r="I122" s="78">
        <f>'[1]Incremental_Cost Year 2'!$AT$150</f>
        <v>249210</v>
      </c>
      <c r="J122" s="78">
        <f>'[1]Incremental_Cost Year 3'!$AT$150</f>
        <v>249210</v>
      </c>
      <c r="K122" s="51">
        <f t="shared" si="83"/>
        <v>747630</v>
      </c>
      <c r="L122" s="51">
        <f>'[1]Incremental_Cost Year 1'!$AU$150+'[1]Incremental_Cost Year 2'!$AU$150+'[1]Incremental_Cost Year 3'!$AU$150</f>
        <v>747630</v>
      </c>
      <c r="M122" s="51">
        <f>'[1]Incremental_Cost Year 1'!$BB$150+'[1]Incremental_Cost Year 2'!$BB$150+'[1]Incremental_Cost Year 3'!$BB$150</f>
        <v>0</v>
      </c>
      <c r="N122" s="52">
        <f t="shared" si="84"/>
        <v>0</v>
      </c>
    </row>
    <row r="123" spans="1:14" s="57" customFormat="1" ht="65.25" customHeight="1" x14ac:dyDescent="0.25">
      <c r="A123" s="25" t="s">
        <v>351</v>
      </c>
      <c r="B123" s="23" t="s">
        <v>76</v>
      </c>
      <c r="C123" s="25" t="s">
        <v>618</v>
      </c>
      <c r="D123" s="25" t="s">
        <v>305</v>
      </c>
      <c r="E123" s="25" t="s">
        <v>57</v>
      </c>
      <c r="F123" s="25">
        <v>2026</v>
      </c>
      <c r="G123" s="25">
        <v>2030</v>
      </c>
      <c r="H123" s="48">
        <f t="shared" ref="H123:J123" si="85">SUM(H124:H126)</f>
        <v>0</v>
      </c>
      <c r="I123" s="48">
        <f t="shared" si="85"/>
        <v>1738897.875</v>
      </c>
      <c r="J123" s="48">
        <f t="shared" si="85"/>
        <v>494032.5</v>
      </c>
      <c r="K123" s="48">
        <f>SUM(K124:K126)</f>
        <v>2232930.375</v>
      </c>
      <c r="L123" s="48">
        <f t="shared" ref="L123:N123" si="86">SUM(L124:L126)</f>
        <v>2232930.5</v>
      </c>
      <c r="M123" s="48">
        <f t="shared" si="86"/>
        <v>0</v>
      </c>
      <c r="N123" s="49">
        <f t="shared" si="86"/>
        <v>0.125</v>
      </c>
    </row>
    <row r="124" spans="1:14" ht="51.75" customHeight="1" x14ac:dyDescent="0.25">
      <c r="A124" s="4" t="s">
        <v>352</v>
      </c>
      <c r="B124" s="3" t="s">
        <v>353</v>
      </c>
      <c r="C124" s="4" t="s">
        <v>618</v>
      </c>
      <c r="D124" s="4" t="s">
        <v>62</v>
      </c>
      <c r="E124" s="4" t="s">
        <v>154</v>
      </c>
      <c r="F124" s="4" t="s">
        <v>46</v>
      </c>
      <c r="G124" s="4" t="s">
        <v>65</v>
      </c>
      <c r="H124" s="78">
        <f>'[1]Incremental_Cost Year 1'!$AT$154</f>
        <v>0</v>
      </c>
      <c r="I124" s="78">
        <f>'[1]Incremental_Cost Year 2'!$AT$154</f>
        <v>1738897.875</v>
      </c>
      <c r="J124" s="78">
        <f>'[1]Incremental_Cost Year 3'!$AT$154</f>
        <v>0</v>
      </c>
      <c r="K124" s="51">
        <f t="shared" ref="K124:K126" si="87">SUM(H124:J124)</f>
        <v>1738897.875</v>
      </c>
      <c r="L124" s="51">
        <f>'[1]Incremental_Cost Year 1'!$AU$154+'[1]Incremental_Cost Year 2'!$AU$154+'[1]Incremental_Cost Year 3'!$AU$154</f>
        <v>1738898</v>
      </c>
      <c r="M124" s="51">
        <f>'[1]Incremental_Cost Year 1'!$BB$154+'[1]Incremental_Cost Year 2'!$BB$154+'[1]Incremental_Cost Year 3'!$BB$154</f>
        <v>0</v>
      </c>
      <c r="N124" s="52">
        <f t="shared" ref="N124:N126" si="88">(L124+M124)-K124</f>
        <v>0.125</v>
      </c>
    </row>
    <row r="125" spans="1:14" ht="57" customHeight="1" x14ac:dyDescent="0.25">
      <c r="A125" s="4" t="s">
        <v>354</v>
      </c>
      <c r="B125" s="3" t="s">
        <v>355</v>
      </c>
      <c r="C125" s="4" t="s">
        <v>154</v>
      </c>
      <c r="D125" s="4" t="s">
        <v>125</v>
      </c>
      <c r="E125" s="4" t="s">
        <v>154</v>
      </c>
      <c r="F125" s="4" t="s">
        <v>65</v>
      </c>
      <c r="G125" s="4" t="s">
        <v>65</v>
      </c>
      <c r="H125" s="78">
        <f>'[1]Incremental_Cost Year 1'!$AT$155</f>
        <v>0</v>
      </c>
      <c r="I125" s="78">
        <f>'[1]Incremental_Cost Year 2'!$AT$155</f>
        <v>0</v>
      </c>
      <c r="J125" s="78">
        <f>'[1]Incremental_Cost Year 3'!$AT$155</f>
        <v>0</v>
      </c>
      <c r="K125" s="51">
        <f t="shared" si="87"/>
        <v>0</v>
      </c>
      <c r="L125" s="51">
        <f>'[1]Incremental_Cost Year 1'!$AU$155+'[1]Incremental_Cost Year 2'!$AU$155+'[1]Incremental_Cost Year 3'!$AU$155</f>
        <v>0</v>
      </c>
      <c r="M125" s="51">
        <f>'[1]Incremental_Cost Year 1'!$BB$155+'[1]Incremental_Cost Year 2'!$BB$155+'[1]Incremental_Cost Year 3'!$BB$155</f>
        <v>0</v>
      </c>
      <c r="N125" s="52">
        <f t="shared" si="88"/>
        <v>0</v>
      </c>
    </row>
    <row r="126" spans="1:14" ht="57.75" customHeight="1" x14ac:dyDescent="0.25">
      <c r="A126" s="4" t="s">
        <v>356</v>
      </c>
      <c r="B126" s="16" t="s">
        <v>357</v>
      </c>
      <c r="C126" s="4" t="s">
        <v>619</v>
      </c>
      <c r="D126" s="4" t="s">
        <v>62</v>
      </c>
      <c r="E126" s="4" t="s">
        <v>57</v>
      </c>
      <c r="F126" s="5" t="s">
        <v>77</v>
      </c>
      <c r="G126" s="4">
        <v>2030</v>
      </c>
      <c r="H126" s="78">
        <f>'[1]Incremental_Cost Year 1'!$AT$156</f>
        <v>0</v>
      </c>
      <c r="I126" s="78">
        <f>'[1]Incremental_Cost Year 2'!$AT$156</f>
        <v>0</v>
      </c>
      <c r="J126" s="78">
        <f>'[1]Incremental_Cost Year 3'!$AT$156</f>
        <v>494032.5</v>
      </c>
      <c r="K126" s="51">
        <f t="shared" si="87"/>
        <v>494032.5</v>
      </c>
      <c r="L126" s="51">
        <f>'[1]Incremental_Cost Year 1'!$AU$156+'[1]Incremental_Cost Year 2'!$AU$156+'[1]Incremental_Cost Year 3'!$AU$156</f>
        <v>494032.5</v>
      </c>
      <c r="M126" s="51">
        <f>'[1]Incremental_Cost Year 1'!$BB$156+'[1]Incremental_Cost Year 2'!$BB$156+'[1]Incremental_Cost Year 3'!$BB$156</f>
        <v>0</v>
      </c>
      <c r="N126" s="52">
        <f t="shared" si="88"/>
        <v>0</v>
      </c>
    </row>
    <row r="127" spans="1:14" ht="72.75" customHeight="1" x14ac:dyDescent="0.25">
      <c r="A127" s="25" t="s">
        <v>358</v>
      </c>
      <c r="B127" s="23" t="s">
        <v>78</v>
      </c>
      <c r="C127" s="25" t="s">
        <v>154</v>
      </c>
      <c r="D127" s="25" t="s">
        <v>305</v>
      </c>
      <c r="E127" s="25" t="s">
        <v>79</v>
      </c>
      <c r="F127" s="25">
        <v>2026</v>
      </c>
      <c r="G127" s="25">
        <v>2030</v>
      </c>
      <c r="H127" s="48">
        <f t="shared" ref="H127:J127" si="89">SUM(H128:H130)</f>
        <v>0</v>
      </c>
      <c r="I127" s="48">
        <f t="shared" si="89"/>
        <v>1738897.875</v>
      </c>
      <c r="J127" s="48">
        <f t="shared" si="89"/>
        <v>247016.25</v>
      </c>
      <c r="K127" s="48">
        <f>SUM(K128:K130)</f>
        <v>1985914.125</v>
      </c>
      <c r="L127" s="48">
        <f t="shared" ref="L127:N127" si="90">SUM(L128:L130)</f>
        <v>1985914.3</v>
      </c>
      <c r="M127" s="48">
        <f t="shared" si="90"/>
        <v>0</v>
      </c>
      <c r="N127" s="49">
        <f t="shared" si="90"/>
        <v>0.17499999998835847</v>
      </c>
    </row>
    <row r="128" spans="1:14" ht="63" customHeight="1" x14ac:dyDescent="0.25">
      <c r="A128" s="4" t="s">
        <v>359</v>
      </c>
      <c r="B128" s="3" t="s">
        <v>360</v>
      </c>
      <c r="C128" s="4" t="s">
        <v>618</v>
      </c>
      <c r="D128" s="4" t="s">
        <v>62</v>
      </c>
      <c r="E128" s="4" t="s">
        <v>154</v>
      </c>
      <c r="F128" s="5" t="s">
        <v>46</v>
      </c>
      <c r="G128" s="7" t="s">
        <v>65</v>
      </c>
      <c r="H128" s="78">
        <f>'[1]Incremental_Cost Year 1'!$AT$159</f>
        <v>0</v>
      </c>
      <c r="I128" s="78">
        <f>'[1]Incremental_Cost Year 2'!$AT$159</f>
        <v>1738897.875</v>
      </c>
      <c r="J128" s="78">
        <f>'[1]Incremental_Cost Year 3'!$AT$159</f>
        <v>0</v>
      </c>
      <c r="K128" s="51">
        <f t="shared" ref="K128:K130" si="91">SUM(H128:J128)</f>
        <v>1738897.875</v>
      </c>
      <c r="L128" s="51">
        <f>'[1]Incremental_Cost Year 1'!$AU$159+'[1]Incremental_Cost Year 2'!$AU$159+'[1]Incremental_Cost Year 3'!$AU$159</f>
        <v>1738898</v>
      </c>
      <c r="M128" s="51">
        <f>'[1]Incremental_Cost Year 1'!$BB$159+'[1]Incremental_Cost Year 2'!$BB$159+'[1]Incremental_Cost Year 3'!$BB$159</f>
        <v>0</v>
      </c>
      <c r="N128" s="52">
        <f t="shared" ref="N128:N130" si="92">(L128+M128)-K128</f>
        <v>0.125</v>
      </c>
    </row>
    <row r="129" spans="1:14" ht="63" customHeight="1" x14ac:dyDescent="0.25">
      <c r="A129" s="4" t="s">
        <v>361</v>
      </c>
      <c r="B129" s="3" t="s">
        <v>362</v>
      </c>
      <c r="C129" s="4" t="s">
        <v>154</v>
      </c>
      <c r="D129" s="4" t="s">
        <v>125</v>
      </c>
      <c r="E129" s="4" t="s">
        <v>154</v>
      </c>
      <c r="F129" s="5" t="s">
        <v>65</v>
      </c>
      <c r="G129" s="5" t="s">
        <v>65</v>
      </c>
      <c r="H129" s="78">
        <f>'[1]Incremental_Cost Year 1'!$AT$160</f>
        <v>0</v>
      </c>
      <c r="I129" s="78">
        <f>'[1]Incremental_Cost Year 2'!$AT$160</f>
        <v>0</v>
      </c>
      <c r="J129" s="78">
        <f>'[1]Incremental_Cost Year 3'!$AT$160</f>
        <v>0</v>
      </c>
      <c r="K129" s="51">
        <f t="shared" si="91"/>
        <v>0</v>
      </c>
      <c r="L129" s="51">
        <f>'[1]Incremental_Cost Year 1'!$AU$160+'[1]Incremental_Cost Year 2'!$AU$160+'[1]Incremental_Cost Year 3'!$AU$160</f>
        <v>0</v>
      </c>
      <c r="M129" s="51">
        <f>'[1]Incremental_Cost Year 1'!$BB$160+'[1]Incremental_Cost Year 2'!$BB$160+'[1]Incremental_Cost Year 3'!$BB$160</f>
        <v>0</v>
      </c>
      <c r="N129" s="52">
        <f t="shared" si="92"/>
        <v>0</v>
      </c>
    </row>
    <row r="130" spans="1:14" ht="70.5" customHeight="1" x14ac:dyDescent="0.25">
      <c r="A130" s="4" t="s">
        <v>363</v>
      </c>
      <c r="B130" s="3" t="s">
        <v>364</v>
      </c>
      <c r="C130" s="4" t="s">
        <v>618</v>
      </c>
      <c r="D130" s="4" t="s">
        <v>62</v>
      </c>
      <c r="E130" s="4" t="s">
        <v>79</v>
      </c>
      <c r="F130" s="5" t="s">
        <v>77</v>
      </c>
      <c r="G130" s="7" t="s">
        <v>43</v>
      </c>
      <c r="H130" s="78">
        <f>'[1]Incremental_Cost Year 1'!$AT$161</f>
        <v>0</v>
      </c>
      <c r="I130" s="78">
        <f>'[1]Incremental_Cost Year 2'!$AT$161</f>
        <v>0</v>
      </c>
      <c r="J130" s="78">
        <f>'[1]Incremental_Cost Year 3'!$AT$161</f>
        <v>247016.25</v>
      </c>
      <c r="K130" s="51">
        <f t="shared" si="91"/>
        <v>247016.25</v>
      </c>
      <c r="L130" s="51">
        <f>'[1]Incremental_Cost Year 1'!$AU$161+'[1]Incremental_Cost Year 2'!$AU$161+'[1]Incremental_Cost Year 3'!$AU$161</f>
        <v>247016.3</v>
      </c>
      <c r="M130" s="51">
        <f>'[1]Incremental_Cost Year 1'!$BB$161+'[1]Incremental_Cost Year 2'!$BB$161+'[1]Incremental_Cost Year 3'!$BB$161</f>
        <v>0</v>
      </c>
      <c r="N130" s="52">
        <f t="shared" si="92"/>
        <v>4.9999999988358468E-2</v>
      </c>
    </row>
    <row r="131" spans="1:14" ht="58.5" customHeight="1" x14ac:dyDescent="0.25">
      <c r="A131" s="24" t="s">
        <v>365</v>
      </c>
      <c r="B131" s="23" t="s">
        <v>80</v>
      </c>
      <c r="C131" s="24" t="s">
        <v>618</v>
      </c>
      <c r="D131" s="25" t="s">
        <v>62</v>
      </c>
      <c r="E131" s="22" t="s">
        <v>154</v>
      </c>
      <c r="F131" s="35">
        <v>2025</v>
      </c>
      <c r="G131" s="35">
        <v>2025</v>
      </c>
      <c r="H131" s="48">
        <f t="shared" ref="H131:J131" si="93">SUM(H132:H134)</f>
        <v>4620000</v>
      </c>
      <c r="I131" s="48">
        <f t="shared" si="93"/>
        <v>0</v>
      </c>
      <c r="J131" s="48">
        <f t="shared" si="93"/>
        <v>0</v>
      </c>
      <c r="K131" s="48">
        <f>SUM(K132:K134)</f>
        <v>4620000</v>
      </c>
      <c r="L131" s="48">
        <f t="shared" ref="L131:N131" si="94">SUM(L132:L134)</f>
        <v>3300000</v>
      </c>
      <c r="M131" s="48">
        <f t="shared" si="94"/>
        <v>1320000</v>
      </c>
      <c r="N131" s="49">
        <f t="shared" si="94"/>
        <v>0</v>
      </c>
    </row>
    <row r="132" spans="1:14" ht="57" customHeight="1" x14ac:dyDescent="0.25">
      <c r="A132" s="4" t="s">
        <v>366</v>
      </c>
      <c r="B132" s="3" t="s">
        <v>81</v>
      </c>
      <c r="C132" s="4" t="s">
        <v>618</v>
      </c>
      <c r="D132" s="4" t="s">
        <v>62</v>
      </c>
      <c r="E132" s="4" t="s">
        <v>154</v>
      </c>
      <c r="F132" s="7" t="s">
        <v>34</v>
      </c>
      <c r="G132" s="7" t="s">
        <v>34</v>
      </c>
      <c r="H132" s="78">
        <f>'[1]Incremental_Cost Year 1'!$AT$165</f>
        <v>2150000</v>
      </c>
      <c r="I132" s="78">
        <f>'[1]Incremental_Cost Year 2'!$AT$165</f>
        <v>0</v>
      </c>
      <c r="J132" s="78">
        <f>'[1]Incremental_Cost Year 3'!$AT$165</f>
        <v>0</v>
      </c>
      <c r="K132" s="51">
        <f t="shared" ref="K132:K134" si="95">SUM(H132:J132)</f>
        <v>2150000</v>
      </c>
      <c r="L132" s="51">
        <f>'[1]Incremental_Cost Year 1'!$AU$165+'[1]Incremental_Cost Year 2'!$AU$165+'[1]Incremental_Cost Year 3'!$AU$165</f>
        <v>1650000</v>
      </c>
      <c r="M132" s="51">
        <f>'[1]Incremental_Cost Year 1'!$BB$165+'[1]Incremental_Cost Year 2'!$BB$165+'[1]Incremental_Cost Year 3'!$BB$165</f>
        <v>500000</v>
      </c>
      <c r="N132" s="52">
        <f t="shared" ref="N132:N134" si="96">(L132+M132)-K132</f>
        <v>0</v>
      </c>
    </row>
    <row r="133" spans="1:14" ht="54.75" customHeight="1" x14ac:dyDescent="0.25">
      <c r="A133" s="4" t="s">
        <v>367</v>
      </c>
      <c r="B133" s="3" t="s">
        <v>82</v>
      </c>
      <c r="C133" s="4" t="s">
        <v>618</v>
      </c>
      <c r="D133" s="4" t="s">
        <v>62</v>
      </c>
      <c r="E133" s="4" t="s">
        <v>154</v>
      </c>
      <c r="F133" s="7" t="s">
        <v>34</v>
      </c>
      <c r="G133" s="7" t="s">
        <v>34</v>
      </c>
      <c r="H133" s="78">
        <f>'[1]Incremental_Cost Year 1'!$AT$166</f>
        <v>1325000</v>
      </c>
      <c r="I133" s="78">
        <f>'[1]Incremental_Cost Year 2'!$AT$166</f>
        <v>0</v>
      </c>
      <c r="J133" s="78">
        <f>'[1]Incremental_Cost Year 3'!$AT$166</f>
        <v>0</v>
      </c>
      <c r="K133" s="51">
        <f t="shared" si="95"/>
        <v>1325000</v>
      </c>
      <c r="L133" s="51">
        <f>'[1]Incremental_Cost Year 1'!$AU$166+'[1]Incremental_Cost Year 2'!$AU$166+'[1]Incremental_Cost Year 3'!$AU$166</f>
        <v>825000</v>
      </c>
      <c r="M133" s="51">
        <f>'[1]Incremental_Cost Year 1'!$BB$166+'[1]Incremental_Cost Year 2'!$BB$166+'[1]Incremental_Cost Year 3'!$BB$166</f>
        <v>500000</v>
      </c>
      <c r="N133" s="52">
        <f t="shared" si="96"/>
        <v>0</v>
      </c>
    </row>
    <row r="134" spans="1:14" ht="78" customHeight="1" x14ac:dyDescent="0.25">
      <c r="A134" s="4" t="s">
        <v>368</v>
      </c>
      <c r="B134" s="3" t="s">
        <v>83</v>
      </c>
      <c r="C134" s="4" t="s">
        <v>618</v>
      </c>
      <c r="D134" s="4" t="s">
        <v>62</v>
      </c>
      <c r="E134" s="4" t="s">
        <v>154</v>
      </c>
      <c r="F134" s="7" t="s">
        <v>34</v>
      </c>
      <c r="G134" s="7" t="s">
        <v>34</v>
      </c>
      <c r="H134" s="78">
        <f>'[1]Incremental_Cost Year 1'!$AT$167</f>
        <v>1145000</v>
      </c>
      <c r="I134" s="78">
        <f>'[1]Incremental_Cost Year 2'!$AT$167</f>
        <v>0</v>
      </c>
      <c r="J134" s="78">
        <f>'[1]Incremental_Cost Year 3'!$AT$167</f>
        <v>0</v>
      </c>
      <c r="K134" s="51">
        <f t="shared" si="95"/>
        <v>1145000</v>
      </c>
      <c r="L134" s="51">
        <f>'[1]Incremental_Cost Year 1'!$AU$167+'[1]Incremental_Cost Year 2'!$AU$167+'[1]Incremental_Cost Year 3'!$AU$167</f>
        <v>825000</v>
      </c>
      <c r="M134" s="51">
        <f>'[1]Incremental_Cost Year 1'!$BB$167+'[1]Incremental_Cost Year 2'!$BB$167+'[1]Incremental_Cost Year 3'!$BB$167</f>
        <v>320000</v>
      </c>
      <c r="N134" s="52">
        <f t="shared" si="96"/>
        <v>0</v>
      </c>
    </row>
    <row r="135" spans="1:14" ht="81" customHeight="1" x14ac:dyDescent="0.25">
      <c r="A135" s="22" t="s">
        <v>369</v>
      </c>
      <c r="B135" s="23" t="s">
        <v>84</v>
      </c>
      <c r="C135" s="24" t="s">
        <v>618</v>
      </c>
      <c r="D135" s="25" t="s">
        <v>75</v>
      </c>
      <c r="E135" s="22" t="s">
        <v>782</v>
      </c>
      <c r="F135" s="35">
        <v>2025</v>
      </c>
      <c r="G135" s="35">
        <v>2025</v>
      </c>
      <c r="H135" s="48">
        <f t="shared" ref="H135:J135" si="97">SUM(H136:H140)</f>
        <v>4955000</v>
      </c>
      <c r="I135" s="48">
        <f t="shared" si="97"/>
        <v>0</v>
      </c>
      <c r="J135" s="48">
        <f t="shared" si="97"/>
        <v>0</v>
      </c>
      <c r="K135" s="48">
        <f>SUM(K136:K140)</f>
        <v>4955000</v>
      </c>
      <c r="L135" s="48">
        <f t="shared" ref="L135:N135" si="98">SUM(L136:L140)</f>
        <v>3195000</v>
      </c>
      <c r="M135" s="48">
        <f t="shared" si="98"/>
        <v>1760000</v>
      </c>
      <c r="N135" s="49">
        <f t="shared" si="98"/>
        <v>0</v>
      </c>
    </row>
    <row r="136" spans="1:14" ht="56.25" customHeight="1" x14ac:dyDescent="0.25">
      <c r="A136" s="4" t="s">
        <v>370</v>
      </c>
      <c r="B136" s="3" t="s">
        <v>371</v>
      </c>
      <c r="C136" s="4" t="s">
        <v>620</v>
      </c>
      <c r="D136" s="4" t="s">
        <v>57</v>
      </c>
      <c r="E136" s="4" t="s">
        <v>62</v>
      </c>
      <c r="F136" s="6" t="s">
        <v>34</v>
      </c>
      <c r="G136" s="6" t="s">
        <v>18</v>
      </c>
      <c r="H136" s="78">
        <f>'[1]Incremental_Cost Year 1'!$AT$170</f>
        <v>1435000</v>
      </c>
      <c r="I136" s="78">
        <f>'[1]Incremental_Cost Year 2'!$AT$170</f>
        <v>0</v>
      </c>
      <c r="J136" s="78">
        <f>'[1]Incremental_Cost Year 3'!$AT$170</f>
        <v>0</v>
      </c>
      <c r="K136" s="51">
        <f t="shared" ref="K136:K140" si="99">SUM(H136:J136)</f>
        <v>1435000</v>
      </c>
      <c r="L136" s="51">
        <f>'[1]Incremental_Cost Year 1'!$AU$170+'[1]Incremental_Cost Year 2'!$AU$170+'[1]Incremental_Cost Year 3'!$AU$170</f>
        <v>485000</v>
      </c>
      <c r="M136" s="51">
        <f>'[1]Incremental_Cost Year 1'!$BB$170+'[1]Incremental_Cost Year 2'!$BB$170+'[1]Incremental_Cost Year 3'!$BB$170</f>
        <v>950000</v>
      </c>
      <c r="N136" s="52">
        <f t="shared" ref="N136:N140" si="100">(L136+M136)-K136</f>
        <v>0</v>
      </c>
    </row>
    <row r="137" spans="1:14" ht="50.25" customHeight="1" x14ac:dyDescent="0.25">
      <c r="A137" s="4" t="s">
        <v>372</v>
      </c>
      <c r="B137" s="3" t="s">
        <v>373</v>
      </c>
      <c r="C137" s="4" t="s">
        <v>618</v>
      </c>
      <c r="D137" s="4" t="s">
        <v>62</v>
      </c>
      <c r="E137" s="4" t="s">
        <v>154</v>
      </c>
      <c r="F137" s="6" t="s">
        <v>74</v>
      </c>
      <c r="G137" s="6" t="s">
        <v>18</v>
      </c>
      <c r="H137" s="78">
        <f>'[1]Incremental_Cost Year 1'!$AT$171</f>
        <v>1260000</v>
      </c>
      <c r="I137" s="78">
        <f>'[1]Incremental_Cost Year 2'!$AT$171</f>
        <v>0</v>
      </c>
      <c r="J137" s="78">
        <f>'[1]Incremental_Cost Year 3'!$AT$171</f>
        <v>0</v>
      </c>
      <c r="K137" s="51">
        <f t="shared" si="99"/>
        <v>1260000</v>
      </c>
      <c r="L137" s="51">
        <f>'[1]Incremental_Cost Year 1'!$AU$171+'[1]Incremental_Cost Year 2'!$AU$171+'[1]Incremental_Cost Year 3'!$AU$171</f>
        <v>950000</v>
      </c>
      <c r="M137" s="51">
        <f>'[1]Incremental_Cost Year 1'!$BB$171+'[1]Incremental_Cost Year 2'!$BB$171+'[1]Incremental_Cost Year 3'!$BB$171</f>
        <v>310000</v>
      </c>
      <c r="N137" s="52">
        <f t="shared" si="100"/>
        <v>0</v>
      </c>
    </row>
    <row r="138" spans="1:14" ht="49.5" customHeight="1" x14ac:dyDescent="0.25">
      <c r="A138" s="4" t="s">
        <v>374</v>
      </c>
      <c r="B138" s="3" t="s">
        <v>375</v>
      </c>
      <c r="C138" s="4" t="s">
        <v>618</v>
      </c>
      <c r="D138" s="4" t="s">
        <v>62</v>
      </c>
      <c r="E138" s="4" t="s">
        <v>57</v>
      </c>
      <c r="F138" s="6" t="s">
        <v>34</v>
      </c>
      <c r="G138" s="6" t="s">
        <v>18</v>
      </c>
      <c r="H138" s="78">
        <f>'[1]Incremental_Cost Year 1'!$AT$172</f>
        <v>900000</v>
      </c>
      <c r="I138" s="78">
        <f>'[1]Incremental_Cost Year 2'!$AT$172</f>
        <v>0</v>
      </c>
      <c r="J138" s="78">
        <f>'[1]Incremental_Cost Year 3'!$AT$172</f>
        <v>0</v>
      </c>
      <c r="K138" s="51">
        <f t="shared" si="99"/>
        <v>900000</v>
      </c>
      <c r="L138" s="51">
        <f>'[1]Incremental_Cost Year 1'!$AU$172+'[1]Incremental_Cost Year 2'!$AU$172+'[1]Incremental_Cost Year 3'!$AU$172</f>
        <v>650000</v>
      </c>
      <c r="M138" s="51">
        <f>'[1]Incremental_Cost Year 1'!$BB$172+'[1]Incremental_Cost Year 2'!$BB$172+'[1]Incremental_Cost Year 3'!$BB$172</f>
        <v>250000</v>
      </c>
      <c r="N138" s="52">
        <f t="shared" si="100"/>
        <v>0</v>
      </c>
    </row>
    <row r="139" spans="1:14" ht="49.5" customHeight="1" x14ac:dyDescent="0.25">
      <c r="A139" s="4" t="s">
        <v>376</v>
      </c>
      <c r="B139" s="3" t="s">
        <v>377</v>
      </c>
      <c r="C139" s="4" t="s">
        <v>618</v>
      </c>
      <c r="D139" s="4" t="s">
        <v>62</v>
      </c>
      <c r="E139" s="4" t="s">
        <v>57</v>
      </c>
      <c r="F139" s="6" t="s">
        <v>34</v>
      </c>
      <c r="G139" s="6" t="s">
        <v>18</v>
      </c>
      <c r="H139" s="78">
        <f>'[1]Incremental_Cost Year 1'!$AT$173</f>
        <v>1200000</v>
      </c>
      <c r="I139" s="78">
        <f>'[1]Incremental_Cost Year 2'!$AT$173</f>
        <v>0</v>
      </c>
      <c r="J139" s="78">
        <f>'[1]Incremental_Cost Year 3'!$AT$173</f>
        <v>0</v>
      </c>
      <c r="K139" s="51">
        <f t="shared" si="99"/>
        <v>1200000</v>
      </c>
      <c r="L139" s="51">
        <f>'[1]Incremental_Cost Year 1'!$AU$173+'[1]Incremental_Cost Year 2'!$AU$173+'[1]Incremental_Cost Year 3'!$AU$173</f>
        <v>950000</v>
      </c>
      <c r="M139" s="51">
        <f>'[1]Incremental_Cost Year 1'!$BB$173+'[1]Incremental_Cost Year 2'!$BB$173+'[1]Incremental_Cost Year 3'!$BB$173</f>
        <v>250000</v>
      </c>
      <c r="N139" s="52">
        <f t="shared" si="100"/>
        <v>0</v>
      </c>
    </row>
    <row r="140" spans="1:14" ht="51.75" customHeight="1" x14ac:dyDescent="0.25">
      <c r="A140" s="4" t="s">
        <v>378</v>
      </c>
      <c r="B140" s="3" t="s">
        <v>379</v>
      </c>
      <c r="C140" s="4" t="s">
        <v>618</v>
      </c>
      <c r="D140" s="4" t="s">
        <v>62</v>
      </c>
      <c r="E140" s="4" t="s">
        <v>380</v>
      </c>
      <c r="F140" s="6" t="s">
        <v>34</v>
      </c>
      <c r="G140" s="6" t="s">
        <v>63</v>
      </c>
      <c r="H140" s="78">
        <f>'[1]Incremental_Cost Year 1'!$AT$174</f>
        <v>160000</v>
      </c>
      <c r="I140" s="78">
        <f>'[1]Incremental_Cost Year 2'!$AT$174</f>
        <v>0</v>
      </c>
      <c r="J140" s="78">
        <f>'[1]Incremental_Cost Year 3'!$AT$174</f>
        <v>0</v>
      </c>
      <c r="K140" s="51">
        <f t="shared" si="99"/>
        <v>160000</v>
      </c>
      <c r="L140" s="51">
        <f>'[1]Incremental_Cost Year 1'!$AU$174+'[1]Incremental_Cost Year 2'!$AU$174+'[1]Incremental_Cost Year 3'!$AU$174</f>
        <v>160000</v>
      </c>
      <c r="M140" s="51">
        <f>'[1]Incremental_Cost Year 1'!$BB$174+'[1]Incremental_Cost Year 2'!$BB$174+'[1]Incremental_Cost Year 3'!$BB$174</f>
        <v>0</v>
      </c>
      <c r="N140" s="52">
        <f t="shared" si="100"/>
        <v>0</v>
      </c>
    </row>
    <row r="141" spans="1:14" ht="58.5" customHeight="1" x14ac:dyDescent="0.25">
      <c r="A141" s="22" t="s">
        <v>381</v>
      </c>
      <c r="B141" s="23" t="s">
        <v>85</v>
      </c>
      <c r="C141" s="24" t="s">
        <v>618</v>
      </c>
      <c r="D141" s="25" t="s">
        <v>62</v>
      </c>
      <c r="E141" s="22" t="s">
        <v>154</v>
      </c>
      <c r="F141" s="25">
        <v>2025</v>
      </c>
      <c r="G141" s="25">
        <v>2025</v>
      </c>
      <c r="H141" s="48">
        <f t="shared" ref="H141:J141" si="101">SUM(H142)</f>
        <v>289816.3125</v>
      </c>
      <c r="I141" s="48">
        <f t="shared" si="101"/>
        <v>0</v>
      </c>
      <c r="J141" s="48">
        <f t="shared" si="101"/>
        <v>0</v>
      </c>
      <c r="K141" s="48">
        <f>SUM(K142)</f>
        <v>289816.3125</v>
      </c>
      <c r="L141" s="48">
        <f t="shared" ref="L141:N141" si="102">SUM(L142)</f>
        <v>289816</v>
      </c>
      <c r="M141" s="48">
        <f t="shared" si="102"/>
        <v>0</v>
      </c>
      <c r="N141" s="49">
        <f t="shared" si="102"/>
        <v>-0.3125</v>
      </c>
    </row>
    <row r="142" spans="1:14" ht="68.25" customHeight="1" x14ac:dyDescent="0.25">
      <c r="A142" s="4" t="s">
        <v>382</v>
      </c>
      <c r="B142" s="15" t="s">
        <v>383</v>
      </c>
      <c r="C142" s="4" t="s">
        <v>618</v>
      </c>
      <c r="D142" s="4" t="s">
        <v>62</v>
      </c>
      <c r="E142" s="4" t="s">
        <v>154</v>
      </c>
      <c r="F142" s="4" t="s">
        <v>34</v>
      </c>
      <c r="G142" s="4" t="s">
        <v>18</v>
      </c>
      <c r="H142" s="78">
        <f>'[1]Incremental_Cost Year 1'!$AT$176</f>
        <v>289816.3125</v>
      </c>
      <c r="I142" s="78">
        <f>'[1]Incremental_Cost Year 2'!$AT$176</f>
        <v>0</v>
      </c>
      <c r="J142" s="78">
        <f>'[1]Incremental_Cost Year 3'!$AT$176</f>
        <v>0</v>
      </c>
      <c r="K142" s="51">
        <f t="shared" ref="K142" si="103">SUM(H142:J142)</f>
        <v>289816.3125</v>
      </c>
      <c r="L142" s="51">
        <f>'[1]Incremental_Cost Year 1'!$AU$176+'[1]Incremental_Cost Year 2'!$AU$176+'[1]Incremental_Cost Year 3'!$AU$176</f>
        <v>289816</v>
      </c>
      <c r="M142" s="51">
        <f>'[1]Incremental_Cost Year 1'!$BB$176+'[1]Incremental_Cost Year 2'!$BB$176+'[1]Incremental_Cost Year 3'!$BB$176</f>
        <v>0</v>
      </c>
      <c r="N142" s="52">
        <f t="shared" ref="N142" si="104">(L142+M142)-K142</f>
        <v>-0.3125</v>
      </c>
    </row>
    <row r="143" spans="1:14" ht="69" customHeight="1" x14ac:dyDescent="0.25">
      <c r="A143" s="22" t="s">
        <v>384</v>
      </c>
      <c r="B143" s="23" t="s">
        <v>385</v>
      </c>
      <c r="C143" s="24" t="s">
        <v>618</v>
      </c>
      <c r="D143" s="24" t="s">
        <v>62</v>
      </c>
      <c r="E143" s="22" t="s">
        <v>86</v>
      </c>
      <c r="F143" s="35">
        <v>2025</v>
      </c>
      <c r="G143" s="27" t="s">
        <v>386</v>
      </c>
      <c r="H143" s="48">
        <f t="shared" ref="H143:J143" si="105">SUM(H144:H145)</f>
        <v>2335560</v>
      </c>
      <c r="I143" s="48">
        <f t="shared" si="105"/>
        <v>150000</v>
      </c>
      <c r="J143" s="48">
        <f t="shared" si="105"/>
        <v>150000</v>
      </c>
      <c r="K143" s="48">
        <f>SUM(K144:K145)</f>
        <v>2635560</v>
      </c>
      <c r="L143" s="48">
        <f t="shared" ref="L143:N143" si="106">SUM(L144:L145)</f>
        <v>2635560</v>
      </c>
      <c r="M143" s="48">
        <f t="shared" si="106"/>
        <v>0</v>
      </c>
      <c r="N143" s="49">
        <f t="shared" si="106"/>
        <v>0</v>
      </c>
    </row>
    <row r="144" spans="1:14" ht="56.25" customHeight="1" x14ac:dyDescent="0.25">
      <c r="A144" s="4" t="s">
        <v>387</v>
      </c>
      <c r="B144" s="16" t="s">
        <v>388</v>
      </c>
      <c r="C144" s="99" t="s">
        <v>618</v>
      </c>
      <c r="D144" s="4" t="s">
        <v>62</v>
      </c>
      <c r="E144" s="4" t="s">
        <v>86</v>
      </c>
      <c r="F144" s="5" t="s">
        <v>63</v>
      </c>
      <c r="G144" s="6" t="s">
        <v>18</v>
      </c>
      <c r="H144" s="78">
        <f>'[1]Incremental_Cost Year 1'!$AT$181</f>
        <v>2185560</v>
      </c>
      <c r="I144" s="78">
        <f>'[1]Incremental_Cost Year 2'!$AT$181</f>
        <v>0</v>
      </c>
      <c r="J144" s="78">
        <f>'[1]Incremental_Cost Year 3'!$AT$181</f>
        <v>0</v>
      </c>
      <c r="K144" s="51">
        <f t="shared" ref="K144:K145" si="107">SUM(H144:J144)</f>
        <v>2185560</v>
      </c>
      <c r="L144" s="51">
        <f>'[1]Incremental_Cost Year 1'!$AU$181+'[1]Incremental_Cost Year 2'!$AU$181+'[1]Incremental_Cost Year 3'!$AU$181</f>
        <v>2185560</v>
      </c>
      <c r="M144" s="51">
        <f>'[1]Incremental_Cost Year 1'!$BB$181+'[1]Incremental_Cost Year 2'!$BB$181+'[1]Incremental_Cost Year 3'!$BB$181</f>
        <v>0</v>
      </c>
      <c r="N144" s="52">
        <f t="shared" ref="N144:N145" si="108">(L144+M144)-K144</f>
        <v>0</v>
      </c>
    </row>
    <row r="145" spans="1:14" ht="51.75" customHeight="1" x14ac:dyDescent="0.25">
      <c r="A145" s="4" t="s">
        <v>389</v>
      </c>
      <c r="B145" s="16" t="s">
        <v>390</v>
      </c>
      <c r="C145" s="99" t="s">
        <v>618</v>
      </c>
      <c r="D145" s="4" t="s">
        <v>62</v>
      </c>
      <c r="E145" s="4" t="s">
        <v>86</v>
      </c>
      <c r="F145" s="5">
        <v>2025</v>
      </c>
      <c r="G145" s="4">
        <v>2030</v>
      </c>
      <c r="H145" s="78">
        <f>'[1]Incremental_Cost Year 1'!$AT$182</f>
        <v>150000</v>
      </c>
      <c r="I145" s="78">
        <f>'[1]Incremental_Cost Year 2'!$AT$182</f>
        <v>150000</v>
      </c>
      <c r="J145" s="78">
        <f>'[1]Incremental_Cost Year 3'!$AT$182</f>
        <v>150000</v>
      </c>
      <c r="K145" s="51">
        <f t="shared" si="107"/>
        <v>450000</v>
      </c>
      <c r="L145" s="51">
        <f>'[1]Incremental_Cost Year 1'!$AU$182+'[1]Incremental_Cost Year 2'!$AU$182+'[1]Incremental_Cost Year 3'!$AU$182</f>
        <v>450000</v>
      </c>
      <c r="M145" s="51">
        <f>'[1]Incremental_Cost Year 1'!$BB$182+'[1]Incremental_Cost Year 2'!$BB$182+'[1]Incremental_Cost Year 3'!$BB$182</f>
        <v>0</v>
      </c>
      <c r="N145" s="52">
        <f t="shared" si="108"/>
        <v>0</v>
      </c>
    </row>
    <row r="146" spans="1:14" ht="73.5" customHeight="1" x14ac:dyDescent="0.25">
      <c r="A146" s="22" t="s">
        <v>391</v>
      </c>
      <c r="B146" s="23" t="s">
        <v>87</v>
      </c>
      <c r="C146" s="24" t="s">
        <v>618</v>
      </c>
      <c r="D146" s="25" t="s">
        <v>62</v>
      </c>
      <c r="E146" s="22" t="s">
        <v>154</v>
      </c>
      <c r="F146" s="35">
        <v>2026</v>
      </c>
      <c r="G146" s="27" t="s">
        <v>392</v>
      </c>
      <c r="H146" s="48">
        <f t="shared" ref="H146:J146" si="109">SUM(H147:H148)</f>
        <v>0</v>
      </c>
      <c r="I146" s="48">
        <f t="shared" si="109"/>
        <v>247016.25</v>
      </c>
      <c r="J146" s="48">
        <f t="shared" si="109"/>
        <v>247016.25</v>
      </c>
      <c r="K146" s="48">
        <f>SUM(K147:K148)</f>
        <v>494032.5</v>
      </c>
      <c r="L146" s="48">
        <f t="shared" ref="L146:N146" si="110">SUM(L147:L148)</f>
        <v>494032.6</v>
      </c>
      <c r="M146" s="48">
        <f t="shared" si="110"/>
        <v>0</v>
      </c>
      <c r="N146" s="49">
        <f t="shared" si="110"/>
        <v>9.9999999976716936E-2</v>
      </c>
    </row>
    <row r="147" spans="1:14" ht="49.5" customHeight="1" x14ac:dyDescent="0.25">
      <c r="A147" s="4" t="s">
        <v>393</v>
      </c>
      <c r="B147" s="16" t="s">
        <v>394</v>
      </c>
      <c r="C147" s="99" t="s">
        <v>618</v>
      </c>
      <c r="D147" s="4" t="s">
        <v>62</v>
      </c>
      <c r="E147" s="4" t="s">
        <v>154</v>
      </c>
      <c r="F147" s="5" t="s">
        <v>65</v>
      </c>
      <c r="G147" s="6" t="s">
        <v>88</v>
      </c>
      <c r="H147" s="78">
        <f>'[1]Incremental_Cost Year 1'!$AT$186</f>
        <v>0</v>
      </c>
      <c r="I147" s="78">
        <f>'[1]Incremental_Cost Year 2'!$AT$186</f>
        <v>247016.25</v>
      </c>
      <c r="J147" s="78">
        <f>'[1]Incremental_Cost Year 3'!$AT$186</f>
        <v>247016.25</v>
      </c>
      <c r="K147" s="51">
        <f t="shared" ref="K147:K148" si="111">SUM(H147:J147)</f>
        <v>494032.5</v>
      </c>
      <c r="L147" s="51">
        <f>'[1]Incremental_Cost Year 1'!$AU$186+'[1]Incremental_Cost Year 2'!$AU$186+'[1]Incremental_Cost Year 3'!$AU$186</f>
        <v>494032.6</v>
      </c>
      <c r="M147" s="51">
        <f>'[1]Incremental_Cost Year 1'!$BB$186+'[1]Incremental_Cost Year 2'!$BB$186+'[1]Incremental_Cost Year 3'!$BB$186</f>
        <v>0</v>
      </c>
      <c r="N147" s="52">
        <f t="shared" ref="N147:N148" si="112">(L147+M147)-K147</f>
        <v>9.9999999976716936E-2</v>
      </c>
    </row>
    <row r="148" spans="1:14" ht="55.5" customHeight="1" x14ac:dyDescent="0.25">
      <c r="A148" s="4" t="s">
        <v>395</v>
      </c>
      <c r="B148" s="16" t="s">
        <v>396</v>
      </c>
      <c r="C148" s="99" t="s">
        <v>618</v>
      </c>
      <c r="D148" s="4" t="s">
        <v>62</v>
      </c>
      <c r="E148" s="4" t="s">
        <v>154</v>
      </c>
      <c r="F148" s="5" t="s">
        <v>89</v>
      </c>
      <c r="G148" s="6" t="s">
        <v>90</v>
      </c>
      <c r="H148" s="78">
        <f>'[1]Incremental_Cost Year 1'!$AT$187</f>
        <v>0</v>
      </c>
      <c r="I148" s="78">
        <f>'[1]Incremental_Cost Year 2'!$AT$187</f>
        <v>0</v>
      </c>
      <c r="J148" s="78">
        <f>'[1]Incremental_Cost Year 3'!$AT$187</f>
        <v>0</v>
      </c>
      <c r="K148" s="51">
        <f t="shared" si="111"/>
        <v>0</v>
      </c>
      <c r="L148" s="51">
        <f>'[1]Incremental_Cost Year 1'!$AU$187+'[1]Incremental_Cost Year 2'!$AU$187+'[1]Incremental_Cost Year 3'!$AU$187</f>
        <v>0</v>
      </c>
      <c r="M148" s="51">
        <f>'[1]Incremental_Cost Year 1'!$BB$187+'[1]Incremental_Cost Year 2'!$BB$187+'[1]Incremental_Cost Year 3'!$BB$187</f>
        <v>0</v>
      </c>
      <c r="N148" s="52">
        <f t="shared" si="112"/>
        <v>0</v>
      </c>
    </row>
    <row r="149" spans="1:14" ht="75" customHeight="1" x14ac:dyDescent="0.25">
      <c r="A149" s="22" t="s">
        <v>397</v>
      </c>
      <c r="B149" s="23" t="s">
        <v>91</v>
      </c>
      <c r="C149" s="24" t="s">
        <v>154</v>
      </c>
      <c r="D149" s="24" t="s">
        <v>86</v>
      </c>
      <c r="E149" s="22" t="s">
        <v>154</v>
      </c>
      <c r="F149" s="35">
        <v>2028</v>
      </c>
      <c r="G149" s="35">
        <v>2030</v>
      </c>
      <c r="H149" s="26">
        <f>SUM(H150:H153)</f>
        <v>0</v>
      </c>
      <c r="I149" s="26">
        <f t="shared" ref="I149:N149" si="113">SUM(I150:I153)</f>
        <v>0</v>
      </c>
      <c r="J149" s="26">
        <f t="shared" si="113"/>
        <v>0</v>
      </c>
      <c r="K149" s="26">
        <f t="shared" si="113"/>
        <v>0</v>
      </c>
      <c r="L149" s="26">
        <f t="shared" si="113"/>
        <v>0</v>
      </c>
      <c r="M149" s="26">
        <f t="shared" si="113"/>
        <v>0</v>
      </c>
      <c r="N149" s="26">
        <f t="shared" si="113"/>
        <v>0</v>
      </c>
    </row>
    <row r="150" spans="1:14" ht="48" customHeight="1" x14ac:dyDescent="0.25">
      <c r="A150" s="4" t="s">
        <v>398</v>
      </c>
      <c r="B150" s="3" t="s">
        <v>399</v>
      </c>
      <c r="C150" s="99" t="s">
        <v>154</v>
      </c>
      <c r="D150" s="4" t="s">
        <v>86</v>
      </c>
      <c r="E150" s="4" t="s">
        <v>154</v>
      </c>
      <c r="F150" s="5" t="s">
        <v>92</v>
      </c>
      <c r="G150" s="6" t="s">
        <v>43</v>
      </c>
      <c r="H150" s="78">
        <f>'[1]Incremental_Cost Year 1'!$AT$191</f>
        <v>0</v>
      </c>
      <c r="I150" s="78">
        <f>'[1]Incremental_Cost Year 2'!$AT$191</f>
        <v>0</v>
      </c>
      <c r="J150" s="78">
        <f>'[1]Incremental_Cost Year 3'!$AT$191</f>
        <v>0</v>
      </c>
      <c r="K150" s="51">
        <f t="shared" ref="K150:K153" si="114">SUM(H150:J150)</f>
        <v>0</v>
      </c>
      <c r="L150" s="51">
        <f>'[1]Incremental_Cost Year 1'!$AU$191+'[1]Incremental_Cost Year 2'!$AU$191+'[1]Incremental_Cost Year 3'!$AU$191</f>
        <v>0</v>
      </c>
      <c r="M150" s="51">
        <f>'[1]Incremental_Cost Year 1'!$BB$191+'[1]Incremental_Cost Year 2'!$BB$191+'[1]Incremental_Cost Year 3'!$BB$191</f>
        <v>0</v>
      </c>
      <c r="N150" s="52">
        <f t="shared" ref="N150:N153" si="115">(L150+M150)-K150</f>
        <v>0</v>
      </c>
    </row>
    <row r="151" spans="1:14" ht="54" customHeight="1" x14ac:dyDescent="0.25">
      <c r="A151" s="4" t="s">
        <v>400</v>
      </c>
      <c r="B151" s="3" t="s">
        <v>401</v>
      </c>
      <c r="C151" s="99" t="s">
        <v>154</v>
      </c>
      <c r="D151" s="4" t="s">
        <v>86</v>
      </c>
      <c r="E151" s="4" t="s">
        <v>154</v>
      </c>
      <c r="F151" s="5" t="s">
        <v>92</v>
      </c>
      <c r="G151" s="6" t="s">
        <v>43</v>
      </c>
      <c r="H151" s="78">
        <f>'[1]Incremental_Cost Year 1'!$AT$192</f>
        <v>0</v>
      </c>
      <c r="I151" s="78">
        <f>'[1]Incremental_Cost Year 2'!$AT$192</f>
        <v>0</v>
      </c>
      <c r="J151" s="78">
        <f>'[1]Incremental_Cost Year 3'!$AT$192</f>
        <v>0</v>
      </c>
      <c r="K151" s="51">
        <f t="shared" si="114"/>
        <v>0</v>
      </c>
      <c r="L151" s="51">
        <f>'[1]Incremental_Cost Year 1'!$AU$192+'[1]Incremental_Cost Year 2'!$AU$192+'[1]Incremental_Cost Year 3'!$AU$192</f>
        <v>0</v>
      </c>
      <c r="M151" s="51">
        <f>'[1]Incremental_Cost Year 1'!$BB$192+'[1]Incremental_Cost Year 2'!$BB$192+'[1]Incremental_Cost Year 3'!$BB$192</f>
        <v>0</v>
      </c>
      <c r="N151" s="52">
        <f t="shared" si="115"/>
        <v>0</v>
      </c>
    </row>
    <row r="152" spans="1:14" ht="50.25" customHeight="1" x14ac:dyDescent="0.25">
      <c r="A152" s="4" t="s">
        <v>402</v>
      </c>
      <c r="B152" s="3" t="s">
        <v>403</v>
      </c>
      <c r="C152" s="99" t="s">
        <v>154</v>
      </c>
      <c r="D152" s="4" t="s">
        <v>86</v>
      </c>
      <c r="E152" s="4" t="s">
        <v>154</v>
      </c>
      <c r="F152" s="5" t="s">
        <v>92</v>
      </c>
      <c r="G152" s="6" t="s">
        <v>43</v>
      </c>
      <c r="H152" s="78">
        <f>'[1]Incremental_Cost Year 1'!$AT$193</f>
        <v>0</v>
      </c>
      <c r="I152" s="78">
        <f>'[1]Incremental_Cost Year 2'!$AT$193</f>
        <v>0</v>
      </c>
      <c r="J152" s="78">
        <f>'[1]Incremental_Cost Year 3'!$AT$193</f>
        <v>0</v>
      </c>
      <c r="K152" s="51">
        <f t="shared" si="114"/>
        <v>0</v>
      </c>
      <c r="L152" s="51">
        <f>'[1]Incremental_Cost Year 1'!$AU$193+'[1]Incremental_Cost Year 2'!$AU$193+'[1]Incremental_Cost Year 3'!$AU$193</f>
        <v>0</v>
      </c>
      <c r="M152" s="51">
        <f>'[1]Incremental_Cost Year 1'!$BB$193+'[1]Incremental_Cost Year 2'!$BB$193+'[1]Incremental_Cost Year 3'!$BB$193</f>
        <v>0</v>
      </c>
      <c r="N152" s="52">
        <f t="shared" si="115"/>
        <v>0</v>
      </c>
    </row>
    <row r="153" spans="1:14" ht="57.75" customHeight="1" x14ac:dyDescent="0.25">
      <c r="A153" s="4" t="s">
        <v>404</v>
      </c>
      <c r="B153" s="3" t="s">
        <v>405</v>
      </c>
      <c r="C153" s="99" t="s">
        <v>154</v>
      </c>
      <c r="D153" s="4" t="s">
        <v>86</v>
      </c>
      <c r="E153" s="4" t="s">
        <v>154</v>
      </c>
      <c r="F153" s="5" t="s">
        <v>92</v>
      </c>
      <c r="G153" s="6" t="s">
        <v>43</v>
      </c>
      <c r="H153" s="78">
        <f>'[1]Incremental_Cost Year 1'!$AT$194</f>
        <v>0</v>
      </c>
      <c r="I153" s="78">
        <f>'[1]Incremental_Cost Year 2'!$AT$194</f>
        <v>0</v>
      </c>
      <c r="J153" s="78">
        <f>'[1]Incremental_Cost Year 3'!$AT$194</f>
        <v>0</v>
      </c>
      <c r="K153" s="51">
        <f t="shared" si="114"/>
        <v>0</v>
      </c>
      <c r="L153" s="51">
        <f>'[1]Incremental_Cost Year 1'!$AU$194+'[1]Incremental_Cost Year 2'!$AU$194+'[1]Incremental_Cost Year 3'!$AU$194</f>
        <v>0</v>
      </c>
      <c r="M153" s="51">
        <f>'[1]Incremental_Cost Year 1'!$BB$194+'[1]Incremental_Cost Year 2'!$BB$194+'[1]Incremental_Cost Year 3'!$BB$194</f>
        <v>0</v>
      </c>
      <c r="N153" s="52">
        <f t="shared" si="115"/>
        <v>0</v>
      </c>
    </row>
    <row r="154" spans="1:14" s="57" customFormat="1" ht="63" customHeight="1" x14ac:dyDescent="0.25">
      <c r="A154" s="22" t="s">
        <v>406</v>
      </c>
      <c r="B154" s="23" t="s">
        <v>93</v>
      </c>
      <c r="C154" s="24" t="s">
        <v>618</v>
      </c>
      <c r="D154" s="24" t="s">
        <v>62</v>
      </c>
      <c r="E154" s="22" t="s">
        <v>86</v>
      </c>
      <c r="F154" s="35">
        <v>2025</v>
      </c>
      <c r="G154" s="27" t="s">
        <v>386</v>
      </c>
      <c r="H154" s="48">
        <f t="shared" ref="H154:J154" si="116">SUM(H155:H157)</f>
        <v>404665.85</v>
      </c>
      <c r="I154" s="48">
        <f t="shared" si="116"/>
        <v>404665.85</v>
      </c>
      <c r="J154" s="48">
        <f t="shared" si="116"/>
        <v>404665.85</v>
      </c>
      <c r="K154" s="48">
        <f>SUM(K155:K157)</f>
        <v>1213997.55</v>
      </c>
      <c r="L154" s="48">
        <f t="shared" ref="L154:N154" si="117">SUM(L155:L157)</f>
        <v>1213997.7</v>
      </c>
      <c r="M154" s="48">
        <f t="shared" si="117"/>
        <v>0</v>
      </c>
      <c r="N154" s="49">
        <f t="shared" si="117"/>
        <v>0.14999999990686774</v>
      </c>
    </row>
    <row r="155" spans="1:14" ht="43.5" customHeight="1" x14ac:dyDescent="0.25">
      <c r="A155" s="4" t="s">
        <v>407</v>
      </c>
      <c r="B155" s="3" t="s">
        <v>408</v>
      </c>
      <c r="C155" s="99" t="s">
        <v>618</v>
      </c>
      <c r="D155" s="4" t="s">
        <v>62</v>
      </c>
      <c r="E155" s="4" t="s">
        <v>86</v>
      </c>
      <c r="F155" s="5" t="s">
        <v>34</v>
      </c>
      <c r="G155" s="6" t="s">
        <v>386</v>
      </c>
      <c r="H155" s="78">
        <f>'[1]Incremental_Cost Year 1'!$AT$196</f>
        <v>227284.35</v>
      </c>
      <c r="I155" s="78">
        <f>'[1]Incremental_Cost Year 2'!$AT$196</f>
        <v>227284.35</v>
      </c>
      <c r="J155" s="78">
        <f>'[1]Incremental_Cost Year 3'!$AT$196</f>
        <v>227284.35</v>
      </c>
      <c r="K155" s="51">
        <f t="shared" ref="K155:K157" si="118">SUM(H155:J155)</f>
        <v>681853.05</v>
      </c>
      <c r="L155" s="51">
        <f>'[1]Incremental_Cost Year 1'!$AU$196+'[1]Incremental_Cost Year 2'!$AU$196+'[1]Incremental_Cost Year 3'!$AU$196</f>
        <v>681853.2</v>
      </c>
      <c r="M155" s="51">
        <f>'[1]Incremental_Cost Year 1'!$BB$196+'[1]Incremental_Cost Year 2'!$BB$196+'[1]Incremental_Cost Year 3'!$BB$196</f>
        <v>0</v>
      </c>
      <c r="N155" s="52">
        <f t="shared" ref="N155:N157" si="119">(L155+M155)-K155</f>
        <v>0.14999999990686774</v>
      </c>
    </row>
    <row r="156" spans="1:14" ht="57.75" customHeight="1" x14ac:dyDescent="0.25">
      <c r="A156" s="4" t="s">
        <v>409</v>
      </c>
      <c r="B156" s="3" t="s">
        <v>94</v>
      </c>
      <c r="C156" s="99" t="s">
        <v>618</v>
      </c>
      <c r="D156" s="4" t="s">
        <v>62</v>
      </c>
      <c r="E156" s="4" t="s">
        <v>86</v>
      </c>
      <c r="F156" s="5" t="s">
        <v>34</v>
      </c>
      <c r="G156" s="6" t="s">
        <v>386</v>
      </c>
      <c r="H156" s="78">
        <f>'[1]Incremental_Cost Year 1'!$AT$197</f>
        <v>57381.5</v>
      </c>
      <c r="I156" s="78">
        <f>'[1]Incremental_Cost Year 2'!$AT$197</f>
        <v>57381.5</v>
      </c>
      <c r="J156" s="78">
        <f>'[1]Incremental_Cost Year 3'!$AT$197</f>
        <v>57381.5</v>
      </c>
      <c r="K156" s="51">
        <f t="shared" si="118"/>
        <v>172144.5</v>
      </c>
      <c r="L156" s="51">
        <f>'[1]Incremental_Cost Year 1'!$AU$197+'[1]Incremental_Cost Year 2'!$AU$197+'[1]Incremental_Cost Year 3'!$AU$197</f>
        <v>172144.5</v>
      </c>
      <c r="M156" s="51">
        <f>'[1]Incremental_Cost Year 1'!$BB$197+'[1]Incremental_Cost Year 2'!$BB$197+'[1]Incremental_Cost Year 3'!$BB$197</f>
        <v>0</v>
      </c>
      <c r="N156" s="52">
        <f t="shared" si="119"/>
        <v>0</v>
      </c>
    </row>
    <row r="157" spans="1:14" ht="45.75" customHeight="1" x14ac:dyDescent="0.25">
      <c r="A157" s="4" t="s">
        <v>410</v>
      </c>
      <c r="B157" s="3" t="s">
        <v>411</v>
      </c>
      <c r="C157" s="99" t="s">
        <v>618</v>
      </c>
      <c r="D157" s="4" t="s">
        <v>62</v>
      </c>
      <c r="E157" s="4" t="s">
        <v>154</v>
      </c>
      <c r="F157" s="5" t="s">
        <v>34</v>
      </c>
      <c r="G157" s="6" t="s">
        <v>386</v>
      </c>
      <c r="H157" s="78">
        <f>'[1]Incremental_Cost Year 1'!$AT$198</f>
        <v>120000</v>
      </c>
      <c r="I157" s="78">
        <f>'[1]Incremental_Cost Year 2'!$AT$198</f>
        <v>120000</v>
      </c>
      <c r="J157" s="78">
        <f>'[1]Incremental_Cost Year 3'!$AT$198</f>
        <v>120000</v>
      </c>
      <c r="K157" s="51">
        <f t="shared" si="118"/>
        <v>360000</v>
      </c>
      <c r="L157" s="51">
        <f>'[1]Incremental_Cost Year 1'!$AU$198+'[1]Incremental_Cost Year 2'!$AU$198+'[1]Incremental_Cost Year 3'!$AU$198</f>
        <v>360000</v>
      </c>
      <c r="M157" s="51">
        <f>'[1]Incremental_Cost Year 1'!$BB$198+'[1]Incremental_Cost Year 2'!$BB$198+'[1]Incremental_Cost Year 3'!$BB$198</f>
        <v>0</v>
      </c>
      <c r="N157" s="52">
        <f t="shared" si="119"/>
        <v>0</v>
      </c>
    </row>
    <row r="158" spans="1:14" ht="105.75" customHeight="1" x14ac:dyDescent="0.25">
      <c r="A158" s="9" t="s">
        <v>0</v>
      </c>
      <c r="B158" s="44" t="s">
        <v>412</v>
      </c>
      <c r="C158" s="9" t="s">
        <v>154</v>
      </c>
      <c r="D158" s="9" t="s">
        <v>413</v>
      </c>
      <c r="E158" s="9" t="s">
        <v>784</v>
      </c>
      <c r="F158" s="9">
        <v>2025</v>
      </c>
      <c r="G158" s="9">
        <v>2029</v>
      </c>
      <c r="H158" s="46">
        <f>H159+H162+H164+H168+H171+H174+H178</f>
        <v>2623730.125</v>
      </c>
      <c r="I158" s="46">
        <f t="shared" ref="I158:J158" si="120">I159+I162+I164+I168+I171+I174+I178</f>
        <v>3249913.8125</v>
      </c>
      <c r="J158" s="46">
        <f t="shared" si="120"/>
        <v>3276913.8125</v>
      </c>
      <c r="K158" s="46">
        <f>K159+K162+K164+K168+K171+K174+K178</f>
        <v>9150557.75</v>
      </c>
      <c r="L158" s="46">
        <f>L159+L162+L164+L168+L171+L174+L178</f>
        <v>7051557.8000000007</v>
      </c>
      <c r="M158" s="46">
        <f>M159+M162+M164+M168+M171+M174+M178</f>
        <v>0</v>
      </c>
      <c r="N158" s="47">
        <f>N159+N162+N164+N168+N171+N174+N178</f>
        <v>-2098999.9500000002</v>
      </c>
    </row>
    <row r="159" spans="1:14" ht="66" customHeight="1" x14ac:dyDescent="0.25">
      <c r="A159" s="25" t="s">
        <v>414</v>
      </c>
      <c r="B159" s="23" t="s">
        <v>95</v>
      </c>
      <c r="C159" s="25" t="s">
        <v>620</v>
      </c>
      <c r="D159" s="25" t="s">
        <v>75</v>
      </c>
      <c r="E159" s="25" t="s">
        <v>154</v>
      </c>
      <c r="F159" s="25">
        <v>2025</v>
      </c>
      <c r="G159" s="25">
        <v>2027</v>
      </c>
      <c r="H159" s="48">
        <f t="shared" ref="H159:J159" si="121">SUM(H160:H161)</f>
        <v>214908.15625</v>
      </c>
      <c r="I159" s="48">
        <f t="shared" si="121"/>
        <v>70000</v>
      </c>
      <c r="J159" s="48">
        <f t="shared" si="121"/>
        <v>70000</v>
      </c>
      <c r="K159" s="48">
        <f>SUM(K160:K161)</f>
        <v>354908.15625</v>
      </c>
      <c r="L159" s="48">
        <f t="shared" ref="L159:N159" si="122">SUM(L160:L161)</f>
        <v>144908.20000000001</v>
      </c>
      <c r="M159" s="48">
        <f t="shared" si="122"/>
        <v>0</v>
      </c>
      <c r="N159" s="49">
        <f t="shared" si="122"/>
        <v>-209999.95624999999</v>
      </c>
    </row>
    <row r="160" spans="1:14" ht="80.25" customHeight="1" x14ac:dyDescent="0.25">
      <c r="A160" s="4" t="s">
        <v>415</v>
      </c>
      <c r="B160" s="3" t="s">
        <v>416</v>
      </c>
      <c r="C160" s="4" t="s">
        <v>620</v>
      </c>
      <c r="D160" s="4" t="s">
        <v>62</v>
      </c>
      <c r="E160" s="4" t="s">
        <v>154</v>
      </c>
      <c r="F160" s="5" t="s">
        <v>34</v>
      </c>
      <c r="G160" s="5" t="s">
        <v>34</v>
      </c>
      <c r="H160" s="78">
        <f>'[1]Incremental_Cost Year 1'!$AT$202</f>
        <v>144908.15625</v>
      </c>
      <c r="I160" s="78">
        <f>'[1]Incremental_Cost Year 2'!$AT$202</f>
        <v>0</v>
      </c>
      <c r="J160" s="78">
        <f>'[1]Incremental_Cost Year 3'!$AT$202</f>
        <v>0</v>
      </c>
      <c r="K160" s="51">
        <f t="shared" ref="K160:K161" si="123">SUM(H160:J160)</f>
        <v>144908.15625</v>
      </c>
      <c r="L160" s="51">
        <f>'[1]Incremental_Cost Year 1'!$AU$202+'[1]Incremental_Cost Year 2'!$AU$202+'[1]Incremental_Cost Year 3'!$AU$202</f>
        <v>144908.20000000001</v>
      </c>
      <c r="M160" s="51">
        <f>'[1]Incremental_Cost Year 1'!$BB$202+'[1]Incremental_Cost Year 2'!$BB$202+'[1]Incremental_Cost Year 3'!$BB$202</f>
        <v>0</v>
      </c>
      <c r="N160" s="52">
        <f t="shared" ref="N160:N161" si="124">(L160+M160)-K160</f>
        <v>4.3750000011641532E-2</v>
      </c>
    </row>
    <row r="161" spans="1:14" ht="66.75" customHeight="1" x14ac:dyDescent="0.25">
      <c r="A161" s="4" t="s">
        <v>417</v>
      </c>
      <c r="B161" s="3" t="s">
        <v>97</v>
      </c>
      <c r="C161" s="4" t="s">
        <v>620</v>
      </c>
      <c r="D161" s="4" t="s">
        <v>96</v>
      </c>
      <c r="E161" s="4" t="s">
        <v>154</v>
      </c>
      <c r="F161" s="5" t="s">
        <v>18</v>
      </c>
      <c r="G161" s="4" t="s">
        <v>77</v>
      </c>
      <c r="H161" s="78">
        <f>'[1]Incremental_Cost Year 1'!$AT$203</f>
        <v>70000</v>
      </c>
      <c r="I161" s="78">
        <f>'[1]Incremental_Cost Year 2'!$AT$203</f>
        <v>70000</v>
      </c>
      <c r="J161" s="78">
        <f>'[1]Incremental_Cost Year 3'!$AT$203</f>
        <v>70000</v>
      </c>
      <c r="K161" s="51">
        <f t="shared" si="123"/>
        <v>210000</v>
      </c>
      <c r="L161" s="51">
        <f>'[1]Incremental_Cost Year 1'!$AU$203+'[1]Incremental_Cost Year 2'!$AU$203+'[1]Incremental_Cost Year 3'!$AU$203</f>
        <v>0</v>
      </c>
      <c r="M161" s="51">
        <f>'[1]Incremental_Cost Year 1'!$BB$203+'[1]Incremental_Cost Year 2'!$BB$203+'[1]Incremental_Cost Year 3'!$BB$203</f>
        <v>0</v>
      </c>
      <c r="N161" s="52">
        <f t="shared" si="124"/>
        <v>-210000</v>
      </c>
    </row>
    <row r="162" spans="1:14" ht="81" customHeight="1" x14ac:dyDescent="0.25">
      <c r="A162" s="25" t="s">
        <v>418</v>
      </c>
      <c r="B162" s="23" t="s">
        <v>98</v>
      </c>
      <c r="C162" s="25" t="s">
        <v>620</v>
      </c>
      <c r="D162" s="25" t="s">
        <v>62</v>
      </c>
      <c r="E162" s="25" t="s">
        <v>154</v>
      </c>
      <c r="F162" s="25">
        <v>2025</v>
      </c>
      <c r="G162" s="25">
        <v>2025</v>
      </c>
      <c r="H162" s="48">
        <f t="shared" ref="H162:J162" si="125">SUM(H163)</f>
        <v>144908.15625</v>
      </c>
      <c r="I162" s="48">
        <f t="shared" si="125"/>
        <v>0</v>
      </c>
      <c r="J162" s="48">
        <f t="shared" si="125"/>
        <v>0</v>
      </c>
      <c r="K162" s="48">
        <f>SUM(K163)</f>
        <v>144908.15625</v>
      </c>
      <c r="L162" s="48">
        <f t="shared" ref="L162:N162" si="126">SUM(L163)</f>
        <v>144908.20000000001</v>
      </c>
      <c r="M162" s="48">
        <f t="shared" si="126"/>
        <v>0</v>
      </c>
      <c r="N162" s="49">
        <f t="shared" si="126"/>
        <v>4.3750000011641532E-2</v>
      </c>
    </row>
    <row r="163" spans="1:14" ht="81.75" customHeight="1" x14ac:dyDescent="0.25">
      <c r="A163" s="4" t="s">
        <v>419</v>
      </c>
      <c r="B163" s="3" t="s">
        <v>776</v>
      </c>
      <c r="C163" s="4" t="s">
        <v>620</v>
      </c>
      <c r="D163" s="4" t="s">
        <v>62</v>
      </c>
      <c r="E163" s="4" t="s">
        <v>154</v>
      </c>
      <c r="F163" s="5" t="s">
        <v>34</v>
      </c>
      <c r="G163" s="5" t="s">
        <v>74</v>
      </c>
      <c r="H163" s="78">
        <f>'[1]Incremental_Cost Year 1'!$AT$207</f>
        <v>144908.15625</v>
      </c>
      <c r="I163" s="78">
        <f>'[1]Incremental_Cost Year 2'!$AT$207</f>
        <v>0</v>
      </c>
      <c r="J163" s="78">
        <f>'[1]Incremental_Cost Year 3'!$AT$207</f>
        <v>0</v>
      </c>
      <c r="K163" s="51">
        <f t="shared" ref="K163" si="127">SUM(H163:J163)</f>
        <v>144908.15625</v>
      </c>
      <c r="L163" s="51">
        <f>'[1]Incremental_Cost Year 1'!$AU$207+'[1]Incremental_Cost Year 2'!$AU$207+'[1]Incremental_Cost Year 3'!$AU$207</f>
        <v>144908.20000000001</v>
      </c>
      <c r="M163" s="51">
        <f>'[1]Incremental_Cost Year 1'!$BB$207+'[1]Incremental_Cost Year 2'!$BB$207+'[1]Incremental_Cost Year 3'!$BB$207</f>
        <v>0</v>
      </c>
      <c r="N163" s="52">
        <f t="shared" ref="N163" si="128">(L163+M163)-K163</f>
        <v>4.3750000011641532E-2</v>
      </c>
    </row>
    <row r="164" spans="1:14" s="79" customFormat="1" ht="81" customHeight="1" x14ac:dyDescent="0.25">
      <c r="A164" s="25" t="s">
        <v>420</v>
      </c>
      <c r="B164" s="23" t="s">
        <v>99</v>
      </c>
      <c r="C164" s="25" t="s">
        <v>620</v>
      </c>
      <c r="D164" s="25" t="s">
        <v>57</v>
      </c>
      <c r="E164" s="25" t="s">
        <v>154</v>
      </c>
      <c r="F164" s="28">
        <v>2025</v>
      </c>
      <c r="G164" s="28">
        <v>2027</v>
      </c>
      <c r="H164" s="48">
        <f t="shared" ref="H164:J164" si="129">SUM(H165:H167)</f>
        <v>1482097.5</v>
      </c>
      <c r="I164" s="48">
        <f t="shared" si="129"/>
        <v>2182097.5</v>
      </c>
      <c r="J164" s="48">
        <f t="shared" si="129"/>
        <v>1645097.5</v>
      </c>
      <c r="K164" s="48">
        <f>SUM(K165:K167)</f>
        <v>5309292.5</v>
      </c>
      <c r="L164" s="48">
        <f t="shared" ref="L164:N164" si="130">SUM(L165:L167)</f>
        <v>4446292.5</v>
      </c>
      <c r="M164" s="48">
        <f t="shared" si="130"/>
        <v>0</v>
      </c>
      <c r="N164" s="49">
        <f t="shared" si="130"/>
        <v>-863000</v>
      </c>
    </row>
    <row r="165" spans="1:14" ht="47.25" customHeight="1" x14ac:dyDescent="0.25">
      <c r="A165" s="4" t="s">
        <v>421</v>
      </c>
      <c r="B165" s="3" t="s">
        <v>100</v>
      </c>
      <c r="C165" s="4" t="s">
        <v>620</v>
      </c>
      <c r="D165" s="4" t="s">
        <v>57</v>
      </c>
      <c r="E165" s="4" t="s">
        <v>154</v>
      </c>
      <c r="F165" s="5" t="s">
        <v>18</v>
      </c>
      <c r="G165" s="5" t="s">
        <v>89</v>
      </c>
      <c r="H165" s="78">
        <f>'[1]Incremental_Cost Year 1'!$AT$212</f>
        <v>1482097.5</v>
      </c>
      <c r="I165" s="78">
        <f>'[1]Incremental_Cost Year 2'!$AT$212</f>
        <v>1482097.5</v>
      </c>
      <c r="J165" s="78">
        <f>'[1]Incremental_Cost Year 3'!$AT$212</f>
        <v>1482097.5</v>
      </c>
      <c r="K165" s="51">
        <f t="shared" ref="K165:K167" si="131">SUM(H165:J165)</f>
        <v>4446292.5</v>
      </c>
      <c r="L165" s="51">
        <f>'[1]Incremental_Cost Year 1'!$AU$212+'[1]Incremental_Cost Year 2'!$AU$212+'[1]Incremental_Cost Year 3'!$AU$212</f>
        <v>4446292.5</v>
      </c>
      <c r="M165" s="51">
        <f>'[1]Incremental_Cost Year 1'!$BB$212+'[1]Incremental_Cost Year 2'!$BB$212+'[1]Incremental_Cost Year 3'!$BB$212</f>
        <v>0</v>
      </c>
      <c r="N165" s="52">
        <f t="shared" ref="N165:N167" si="132">(L165+M165)-K165</f>
        <v>0</v>
      </c>
    </row>
    <row r="166" spans="1:14" ht="50.25" customHeight="1" x14ac:dyDescent="0.25">
      <c r="A166" s="4" t="s">
        <v>422</v>
      </c>
      <c r="B166" s="17" t="s">
        <v>423</v>
      </c>
      <c r="C166" s="4" t="s">
        <v>620</v>
      </c>
      <c r="D166" s="4" t="s">
        <v>57</v>
      </c>
      <c r="E166" s="4" t="s">
        <v>154</v>
      </c>
      <c r="F166" s="5" t="s">
        <v>65</v>
      </c>
      <c r="G166" s="5" t="s">
        <v>89</v>
      </c>
      <c r="H166" s="78">
        <f>'[1]Incremental_Cost Year 1'!$AT$213</f>
        <v>0</v>
      </c>
      <c r="I166" s="78">
        <f>'[1]Incremental_Cost Year 2'!$AT$213</f>
        <v>100000</v>
      </c>
      <c r="J166" s="78">
        <f>'[1]Incremental_Cost Year 3'!$AT$213</f>
        <v>100000</v>
      </c>
      <c r="K166" s="51">
        <f t="shared" si="131"/>
        <v>200000</v>
      </c>
      <c r="L166" s="51">
        <f>'[1]Incremental_Cost Year 1'!$AU$213+'[1]Incremental_Cost Year 2'!$AU$213+'[1]Incremental_Cost Year 3'!$AU$213</f>
        <v>0</v>
      </c>
      <c r="M166" s="51">
        <f>'[1]Incremental_Cost Year 1'!$BB$213+'[1]Incremental_Cost Year 2'!$BB$213+'[1]Incremental_Cost Year 3'!$BB$213</f>
        <v>0</v>
      </c>
      <c r="N166" s="52">
        <f t="shared" si="132"/>
        <v>-200000</v>
      </c>
    </row>
    <row r="167" spans="1:14" ht="72.75" customHeight="1" x14ac:dyDescent="0.25">
      <c r="A167" s="4" t="s">
        <v>424</v>
      </c>
      <c r="B167" s="3" t="s">
        <v>742</v>
      </c>
      <c r="C167" s="4" t="s">
        <v>620</v>
      </c>
      <c r="D167" s="4" t="s">
        <v>57</v>
      </c>
      <c r="E167" s="4" t="s">
        <v>154</v>
      </c>
      <c r="F167" s="5" t="s">
        <v>65</v>
      </c>
      <c r="G167" s="5" t="s">
        <v>89</v>
      </c>
      <c r="H167" s="78">
        <f>'[1]Incremental_Cost Year 1'!$AT$214</f>
        <v>0</v>
      </c>
      <c r="I167" s="78">
        <f>'[1]Incremental_Cost Year 2'!$AT$214</f>
        <v>600000</v>
      </c>
      <c r="J167" s="78">
        <f>'[1]Incremental_Cost Year 3'!$AT$214</f>
        <v>63000</v>
      </c>
      <c r="K167" s="51">
        <f t="shared" si="131"/>
        <v>663000</v>
      </c>
      <c r="L167" s="51">
        <f>'[1]Incremental_Cost Year 1'!$AU$214+'[1]Incremental_Cost Year 2'!$AU$214+'[1]Incremental_Cost Year 3'!$AU$214</f>
        <v>0</v>
      </c>
      <c r="M167" s="51">
        <f>'[1]Incremental_Cost Year 1'!$BB$214+'[1]Incremental_Cost Year 2'!$BB$214+'[1]Incremental_Cost Year 3'!$BB$214</f>
        <v>0</v>
      </c>
      <c r="N167" s="52">
        <f t="shared" si="132"/>
        <v>-663000</v>
      </c>
    </row>
    <row r="168" spans="1:14" s="79" customFormat="1" ht="78" customHeight="1" x14ac:dyDescent="0.25">
      <c r="A168" s="25" t="s">
        <v>425</v>
      </c>
      <c r="B168" s="23" t="s">
        <v>101</v>
      </c>
      <c r="C168" s="25" t="s">
        <v>620</v>
      </c>
      <c r="D168" s="25" t="s">
        <v>57</v>
      </c>
      <c r="E168" s="25" t="s">
        <v>154</v>
      </c>
      <c r="F168" s="25">
        <v>2026</v>
      </c>
      <c r="G168" s="25">
        <v>2027</v>
      </c>
      <c r="H168" s="48">
        <f t="shared" ref="H168:J168" si="133">SUM(H169:H170)</f>
        <v>0</v>
      </c>
      <c r="I168" s="48">
        <f t="shared" si="133"/>
        <v>180000</v>
      </c>
      <c r="J168" s="48">
        <f t="shared" si="133"/>
        <v>180000</v>
      </c>
      <c r="K168" s="48">
        <f>SUM(K169:K170)</f>
        <v>360000</v>
      </c>
      <c r="L168" s="48">
        <f t="shared" ref="L168:N168" si="134">SUM(L169:L170)</f>
        <v>0</v>
      </c>
      <c r="M168" s="48">
        <f t="shared" si="134"/>
        <v>0</v>
      </c>
      <c r="N168" s="49">
        <f t="shared" si="134"/>
        <v>-360000</v>
      </c>
    </row>
    <row r="169" spans="1:14" ht="53.25" customHeight="1" x14ac:dyDescent="0.25">
      <c r="A169" s="4" t="s">
        <v>426</v>
      </c>
      <c r="B169" s="3" t="s">
        <v>743</v>
      </c>
      <c r="C169" s="4" t="s">
        <v>620</v>
      </c>
      <c r="D169" s="4" t="s">
        <v>57</v>
      </c>
      <c r="E169" s="4" t="s">
        <v>154</v>
      </c>
      <c r="F169" s="5" t="s">
        <v>46</v>
      </c>
      <c r="G169" s="7" t="s">
        <v>89</v>
      </c>
      <c r="H169" s="78">
        <f>'[1]Incremental_Cost Year 1'!$AT$217</f>
        <v>0</v>
      </c>
      <c r="I169" s="78">
        <f>'[1]Incremental_Cost Year 2'!$AT$217</f>
        <v>54000</v>
      </c>
      <c r="J169" s="78">
        <f>'[1]Incremental_Cost Year 3'!$AT$217</f>
        <v>54000</v>
      </c>
      <c r="K169" s="51">
        <f t="shared" ref="K169:K170" si="135">SUM(H169:J169)</f>
        <v>108000</v>
      </c>
      <c r="L169" s="51">
        <f>'[1]Incremental_Cost Year 1'!$AU$217+'[1]Incremental_Cost Year 2'!$AU$217+'[1]Incremental_Cost Year 3'!$AU$217</f>
        <v>0</v>
      </c>
      <c r="M169" s="51">
        <f>'[1]Incremental_Cost Year 1'!$BB$217+'[1]Incremental_Cost Year 2'!$BB$217+'[1]Incremental_Cost Year 3'!$BB$217</f>
        <v>0</v>
      </c>
      <c r="N169" s="52">
        <f t="shared" ref="N169:N170" si="136">(L169+M169)-K169</f>
        <v>-108000</v>
      </c>
    </row>
    <row r="170" spans="1:14" ht="53.25" customHeight="1" x14ac:dyDescent="0.25">
      <c r="A170" s="4" t="s">
        <v>427</v>
      </c>
      <c r="B170" s="3" t="s">
        <v>428</v>
      </c>
      <c r="C170" s="4" t="s">
        <v>620</v>
      </c>
      <c r="D170" s="4" t="s">
        <v>57</v>
      </c>
      <c r="E170" s="4" t="s">
        <v>154</v>
      </c>
      <c r="F170" s="5" t="s">
        <v>46</v>
      </c>
      <c r="G170" s="7" t="s">
        <v>89</v>
      </c>
      <c r="H170" s="78">
        <f>'[1]Incremental_Cost Year 1'!$AT$218</f>
        <v>0</v>
      </c>
      <c r="I170" s="78">
        <f>'[1]Incremental_Cost Year 2'!$AT$218</f>
        <v>126000</v>
      </c>
      <c r="J170" s="78">
        <f>'[1]Incremental_Cost Year 3'!$AT$218</f>
        <v>126000</v>
      </c>
      <c r="K170" s="51">
        <f t="shared" si="135"/>
        <v>252000</v>
      </c>
      <c r="L170" s="51">
        <f>'[1]Incremental_Cost Year 1'!$AU$218+'[1]Incremental_Cost Year 2'!$AU$218+'[1]Incremental_Cost Year 3'!$AU$218</f>
        <v>0</v>
      </c>
      <c r="M170" s="51">
        <f>'[1]Incremental_Cost Year 1'!$BB$218+'[1]Incremental_Cost Year 2'!$BB$218+'[1]Incremental_Cost Year 3'!$BB$218</f>
        <v>0</v>
      </c>
      <c r="N170" s="52">
        <f t="shared" si="136"/>
        <v>-252000</v>
      </c>
    </row>
    <row r="171" spans="1:14" ht="73.5" customHeight="1" x14ac:dyDescent="0.25">
      <c r="A171" s="25" t="s">
        <v>429</v>
      </c>
      <c r="B171" s="23" t="s">
        <v>102</v>
      </c>
      <c r="C171" s="25" t="s">
        <v>620</v>
      </c>
      <c r="D171" s="25" t="s">
        <v>57</v>
      </c>
      <c r="E171" s="25" t="s">
        <v>154</v>
      </c>
      <c r="F171" s="25">
        <v>2025</v>
      </c>
      <c r="G171" s="25">
        <v>2027</v>
      </c>
      <c r="H171" s="48">
        <f t="shared" ref="H171:J171" si="137">SUM(H172:H173)</f>
        <v>649816.3125</v>
      </c>
      <c r="I171" s="48">
        <f t="shared" si="137"/>
        <v>649816.3125</v>
      </c>
      <c r="J171" s="48">
        <f t="shared" si="137"/>
        <v>649816.3125</v>
      </c>
      <c r="K171" s="48">
        <f>SUM(K172:K173)</f>
        <v>1949448.9375</v>
      </c>
      <c r="L171" s="48">
        <f t="shared" ref="L171:N171" si="138">SUM(L172:L173)</f>
        <v>1949448.9</v>
      </c>
      <c r="M171" s="48">
        <f t="shared" si="138"/>
        <v>0</v>
      </c>
      <c r="N171" s="49">
        <f t="shared" si="138"/>
        <v>-3.7500000093132257E-2</v>
      </c>
    </row>
    <row r="172" spans="1:14" ht="63" customHeight="1" x14ac:dyDescent="0.25">
      <c r="A172" s="4" t="s">
        <v>430</v>
      </c>
      <c r="B172" s="3" t="s">
        <v>103</v>
      </c>
      <c r="C172" s="4" t="s">
        <v>620</v>
      </c>
      <c r="D172" s="4" t="s">
        <v>57</v>
      </c>
      <c r="E172" s="4" t="s">
        <v>154</v>
      </c>
      <c r="F172" s="5" t="s">
        <v>34</v>
      </c>
      <c r="G172" s="7" t="s">
        <v>89</v>
      </c>
      <c r="H172" s="78">
        <f>'[1]Incremental_Cost Year 1'!$AT$222</f>
        <v>289816.3125</v>
      </c>
      <c r="I172" s="78">
        <f>'[1]Incremental_Cost Year 2'!$AT$222</f>
        <v>289816.3125</v>
      </c>
      <c r="J172" s="78">
        <f>'[1]Incremental_Cost Year 3'!$AT$222</f>
        <v>289816.3125</v>
      </c>
      <c r="K172" s="51">
        <f t="shared" ref="K172:K173" si="139">SUM(H172:J172)</f>
        <v>869448.9375</v>
      </c>
      <c r="L172" s="51">
        <f>'[1]Incremental_Cost Year 1'!$AU$222+'[1]Incremental_Cost Year 2'!$AU$222+'[1]Incremental_Cost Year 3'!$AU$222</f>
        <v>869448.89999999991</v>
      </c>
      <c r="M172" s="51">
        <f>'[1]Incremental_Cost Year 1'!$BB$222+'[1]Incremental_Cost Year 2'!$BB$222+'[1]Incremental_Cost Year 3'!$BB$222</f>
        <v>0</v>
      </c>
      <c r="N172" s="52">
        <f t="shared" ref="N172:N173" si="140">(L172+M172)-K172</f>
        <v>-3.7500000093132257E-2</v>
      </c>
    </row>
    <row r="173" spans="1:14" ht="42" customHeight="1" x14ac:dyDescent="0.25">
      <c r="A173" s="4" t="s">
        <v>431</v>
      </c>
      <c r="B173" s="3" t="s">
        <v>432</v>
      </c>
      <c r="C173" s="4" t="s">
        <v>620</v>
      </c>
      <c r="D173" s="4" t="s">
        <v>57</v>
      </c>
      <c r="E173" s="4" t="s">
        <v>62</v>
      </c>
      <c r="F173" s="5" t="s">
        <v>34</v>
      </c>
      <c r="G173" s="7" t="s">
        <v>89</v>
      </c>
      <c r="H173" s="78">
        <f>'[1]Incremental_Cost Year 1'!$AT$223</f>
        <v>360000</v>
      </c>
      <c r="I173" s="78">
        <f>'[1]Incremental_Cost Year 2'!$AT$223</f>
        <v>360000</v>
      </c>
      <c r="J173" s="78">
        <f>'[1]Incremental_Cost Year 3'!$AT$223</f>
        <v>360000</v>
      </c>
      <c r="K173" s="51">
        <f t="shared" si="139"/>
        <v>1080000</v>
      </c>
      <c r="L173" s="51">
        <f>'[1]Incremental_Cost Year 1'!$AU$223+'[1]Incremental_Cost Year 2'!$AU$223+'[1]Incremental_Cost Year 3'!$AU$223</f>
        <v>1080000</v>
      </c>
      <c r="M173" s="51">
        <f>'[1]Incremental_Cost Year 1'!$BB$223+'[1]Incremental_Cost Year 2'!$BB$223+'[1]Incremental_Cost Year 3'!$BB$223</f>
        <v>0</v>
      </c>
      <c r="N173" s="52">
        <f t="shared" si="140"/>
        <v>0</v>
      </c>
    </row>
    <row r="174" spans="1:14" ht="102.75" customHeight="1" x14ac:dyDescent="0.25">
      <c r="A174" s="32" t="s">
        <v>433</v>
      </c>
      <c r="B174" s="38" t="s">
        <v>104</v>
      </c>
      <c r="C174" s="25" t="s">
        <v>714</v>
      </c>
      <c r="D174" s="25" t="s">
        <v>86</v>
      </c>
      <c r="E174" s="25" t="s">
        <v>105</v>
      </c>
      <c r="F174" s="28">
        <v>2026</v>
      </c>
      <c r="G174" s="120">
        <v>2029</v>
      </c>
      <c r="H174" s="48">
        <f t="shared" ref="H174:J174" si="141">SUM(H175:H177)</f>
        <v>0</v>
      </c>
      <c r="I174" s="48">
        <f t="shared" si="141"/>
        <v>36000</v>
      </c>
      <c r="J174" s="48">
        <f t="shared" si="141"/>
        <v>660000</v>
      </c>
      <c r="K174" s="48">
        <f>SUM(K175:K177)</f>
        <v>696000</v>
      </c>
      <c r="L174" s="48">
        <f t="shared" ref="L174:N174" si="142">SUM(L175:L177)</f>
        <v>30000</v>
      </c>
      <c r="M174" s="48">
        <f t="shared" si="142"/>
        <v>0</v>
      </c>
      <c r="N174" s="49">
        <f t="shared" si="142"/>
        <v>-666000</v>
      </c>
    </row>
    <row r="175" spans="1:14" ht="94.5" x14ac:dyDescent="0.25">
      <c r="A175" s="13" t="s">
        <v>434</v>
      </c>
      <c r="B175" s="42" t="s">
        <v>435</v>
      </c>
      <c r="C175" s="4" t="s">
        <v>714</v>
      </c>
      <c r="D175" s="4" t="s">
        <v>86</v>
      </c>
      <c r="E175" s="4" t="s">
        <v>105</v>
      </c>
      <c r="F175" s="5" t="s">
        <v>67</v>
      </c>
      <c r="G175" s="7" t="s">
        <v>88</v>
      </c>
      <c r="H175" s="78">
        <f>'[1]Incremental_Cost Year 1'!$AT$227</f>
        <v>0</v>
      </c>
      <c r="I175" s="78">
        <f>'[1]Incremental_Cost Year 2'!$AT$227</f>
        <v>36000</v>
      </c>
      <c r="J175" s="78">
        <f>'[1]Incremental_Cost Year 3'!$AT$227</f>
        <v>36000</v>
      </c>
      <c r="K175" s="51">
        <f>SUM(H175:J175)</f>
        <v>72000</v>
      </c>
      <c r="L175" s="51">
        <f>'[1]Incremental_Cost Year 1'!$AU$227+'[1]Incremental_Cost Year 2'!$AU$227+'[1]Incremental_Cost Year 3'!$AU$227</f>
        <v>30000</v>
      </c>
      <c r="M175" s="51">
        <f>'[1]Incremental_Cost Year 1'!$BB$227+'[1]Incremental_Cost Year 2'!$BB$227+'[1]Incremental_Cost Year 3'!$BB$227</f>
        <v>0</v>
      </c>
      <c r="N175" s="52">
        <f t="shared" ref="N175:N177" si="143">(L175+M175)-K175</f>
        <v>-42000</v>
      </c>
    </row>
    <row r="176" spans="1:14" ht="94.5" customHeight="1" x14ac:dyDescent="0.25">
      <c r="A176" s="4" t="s">
        <v>436</v>
      </c>
      <c r="B176" s="3" t="s">
        <v>437</v>
      </c>
      <c r="C176" s="4" t="s">
        <v>714</v>
      </c>
      <c r="D176" s="4" t="s">
        <v>86</v>
      </c>
      <c r="E176" s="4" t="s">
        <v>105</v>
      </c>
      <c r="F176" s="5" t="s">
        <v>106</v>
      </c>
      <c r="G176" s="7" t="s">
        <v>90</v>
      </c>
      <c r="H176" s="78">
        <f>'[1]Incremental_Cost Year 1'!$AT$228</f>
        <v>0</v>
      </c>
      <c r="I176" s="78">
        <f>'[1]Incremental_Cost Year 2'!$AT$228</f>
        <v>0</v>
      </c>
      <c r="J176" s="78">
        <f>'[1]Incremental_Cost Year 3'!$AT$228</f>
        <v>624000</v>
      </c>
      <c r="K176" s="51">
        <f t="shared" ref="K176:K177" si="144">SUM(H176:J176)</f>
        <v>624000</v>
      </c>
      <c r="L176" s="51">
        <f>'[1]Incremental_Cost Year 1'!$AU$228+'[1]Incremental_Cost Year 2'!$AU$228+'[1]Incremental_Cost Year 3'!$AU$228</f>
        <v>0</v>
      </c>
      <c r="M176" s="51">
        <f>'[1]Incremental_Cost Year 1'!$BB$228+'[1]Incremental_Cost Year 2'!$BB$228+'[1]Incremental_Cost Year 3'!$BB$228</f>
        <v>0</v>
      </c>
      <c r="N176" s="52">
        <f t="shared" si="143"/>
        <v>-624000</v>
      </c>
    </row>
    <row r="177" spans="1:14" ht="88.5" customHeight="1" x14ac:dyDescent="0.25">
      <c r="A177" s="4" t="s">
        <v>438</v>
      </c>
      <c r="B177" s="3" t="s">
        <v>107</v>
      </c>
      <c r="C177" s="4" t="s">
        <v>154</v>
      </c>
      <c r="D177" s="4" t="s">
        <v>86</v>
      </c>
      <c r="E177" s="4" t="s">
        <v>105</v>
      </c>
      <c r="F177" s="5" t="s">
        <v>108</v>
      </c>
      <c r="G177" s="7" t="s">
        <v>41</v>
      </c>
      <c r="H177" s="78">
        <f>'[1]Incremental_Cost Year 1'!$AT$229</f>
        <v>0</v>
      </c>
      <c r="I177" s="78">
        <f>'[1]Incremental_Cost Year 2'!$AT$229</f>
        <v>0</v>
      </c>
      <c r="J177" s="78">
        <f>'[1]Incremental_Cost Year 3'!$AT$229</f>
        <v>0</v>
      </c>
      <c r="K177" s="51">
        <f t="shared" si="144"/>
        <v>0</v>
      </c>
      <c r="L177" s="51">
        <f>'[1]Incremental_Cost Year 1'!$AU$229+'[1]Incremental_Cost Year 2'!$AU$229+'[1]Incremental_Cost Year 3'!$AU$229</f>
        <v>0</v>
      </c>
      <c r="M177" s="51">
        <f>'[1]Incremental_Cost Year 1'!$BB$229+'[1]Incremental_Cost Year 2'!$BB$229+'[1]Incremental_Cost Year 3'!$BB$229</f>
        <v>0</v>
      </c>
      <c r="N177" s="52">
        <f t="shared" si="143"/>
        <v>0</v>
      </c>
    </row>
    <row r="178" spans="1:14" s="79" customFormat="1" ht="44.25" customHeight="1" x14ac:dyDescent="0.25">
      <c r="A178" s="25" t="s">
        <v>439</v>
      </c>
      <c r="B178" s="30" t="s">
        <v>440</v>
      </c>
      <c r="C178" s="28" t="s">
        <v>620</v>
      </c>
      <c r="D178" s="25" t="s">
        <v>57</v>
      </c>
      <c r="E178" s="32" t="s">
        <v>154</v>
      </c>
      <c r="F178" s="28">
        <v>2025</v>
      </c>
      <c r="G178" s="25">
        <v>2027</v>
      </c>
      <c r="H178" s="48">
        <f t="shared" ref="H178:J178" si="145">SUM(H179:H180)</f>
        <v>132000</v>
      </c>
      <c r="I178" s="48">
        <f t="shared" si="145"/>
        <v>132000</v>
      </c>
      <c r="J178" s="48">
        <f t="shared" si="145"/>
        <v>72000</v>
      </c>
      <c r="K178" s="48">
        <f>SUM(K179:K180)</f>
        <v>336000</v>
      </c>
      <c r="L178" s="48">
        <f t="shared" ref="L178:N178" si="146">SUM(L179:L180)</f>
        <v>336000</v>
      </c>
      <c r="M178" s="48">
        <f t="shared" si="146"/>
        <v>0</v>
      </c>
      <c r="N178" s="49">
        <f t="shared" si="146"/>
        <v>0</v>
      </c>
    </row>
    <row r="179" spans="1:14" ht="43.5" customHeight="1" x14ac:dyDescent="0.25">
      <c r="A179" s="4" t="s">
        <v>441</v>
      </c>
      <c r="B179" s="29" t="s">
        <v>442</v>
      </c>
      <c r="C179" s="5" t="s">
        <v>620</v>
      </c>
      <c r="D179" s="4" t="s">
        <v>57</v>
      </c>
      <c r="E179" s="34" t="s">
        <v>154</v>
      </c>
      <c r="F179" s="5" t="s">
        <v>34</v>
      </c>
      <c r="G179" s="7" t="s">
        <v>65</v>
      </c>
      <c r="H179" s="78">
        <f>'[1]Incremental_Cost Year 1'!$AT$232</f>
        <v>60000</v>
      </c>
      <c r="I179" s="78">
        <f>'[1]Incremental_Cost Year 2'!$AT$232</f>
        <v>60000</v>
      </c>
      <c r="J179" s="78">
        <f>'[1]Incremental_Cost Year 3'!$AT$232</f>
        <v>0</v>
      </c>
      <c r="K179" s="51">
        <f t="shared" ref="K179:K180" si="147">SUM(H179:J179)</f>
        <v>120000</v>
      </c>
      <c r="L179" s="51">
        <f>'[1]Incremental_Cost Year 1'!$AU$232+'[1]Incremental_Cost Year 2'!$AU$232+'[1]Incremental_Cost Year 3'!$AU$232</f>
        <v>120000</v>
      </c>
      <c r="M179" s="51">
        <f>'[1]Incremental_Cost Year 1'!$BB$232+'[1]Incremental_Cost Year 2'!$BB$232+'[1]Incremental_Cost Year 3'!$BB$232</f>
        <v>0</v>
      </c>
      <c r="N179" s="52">
        <f t="shared" ref="N179:N180" si="148">(L179+M179)-K179</f>
        <v>0</v>
      </c>
    </row>
    <row r="180" spans="1:14" ht="40.5" customHeight="1" x14ac:dyDescent="0.25">
      <c r="A180" s="4" t="s">
        <v>443</v>
      </c>
      <c r="B180" s="29" t="s">
        <v>444</v>
      </c>
      <c r="C180" s="5" t="s">
        <v>620</v>
      </c>
      <c r="D180" s="4" t="s">
        <v>57</v>
      </c>
      <c r="E180" s="34" t="s">
        <v>154</v>
      </c>
      <c r="F180" s="5" t="s">
        <v>34</v>
      </c>
      <c r="G180" s="7" t="s">
        <v>89</v>
      </c>
      <c r="H180" s="78">
        <f>'[1]Incremental_Cost Year 1'!$AT$233</f>
        <v>72000</v>
      </c>
      <c r="I180" s="78">
        <f>'[1]Incremental_Cost Year 2'!$AT$233</f>
        <v>72000</v>
      </c>
      <c r="J180" s="78">
        <f>'[1]Incremental_Cost Year 3'!$AT$233</f>
        <v>72000</v>
      </c>
      <c r="K180" s="51">
        <f t="shared" si="147"/>
        <v>216000</v>
      </c>
      <c r="L180" s="51">
        <f>'[1]Incremental_Cost Year 1'!$AU$233+'[1]Incremental_Cost Year 2'!$AU$233+'[1]Incremental_Cost Year 3'!$AU$233</f>
        <v>216000</v>
      </c>
      <c r="M180" s="51">
        <f>'[1]Incremental_Cost Year 1'!$BB$233+'[1]Incremental_Cost Year 2'!$BB$233+'[1]Incremental_Cost Year 3'!$BB$233</f>
        <v>0</v>
      </c>
      <c r="N180" s="52">
        <f t="shared" si="148"/>
        <v>0</v>
      </c>
    </row>
    <row r="181" spans="1:14" ht="99" customHeight="1" x14ac:dyDescent="0.25">
      <c r="A181" s="10" t="s">
        <v>0</v>
      </c>
      <c r="B181" s="18" t="s">
        <v>445</v>
      </c>
      <c r="C181" s="10" t="s">
        <v>154</v>
      </c>
      <c r="D181" s="10" t="s">
        <v>446</v>
      </c>
      <c r="E181" s="10" t="s">
        <v>785</v>
      </c>
      <c r="F181" s="10">
        <v>2025</v>
      </c>
      <c r="G181" s="10">
        <v>2030</v>
      </c>
      <c r="H181" s="46">
        <f>H182+H184+H190+H193</f>
        <v>26406326.25</v>
      </c>
      <c r="I181" s="46">
        <f t="shared" ref="I181:J181" si="149">I182+I184+I190+I193</f>
        <v>29360000</v>
      </c>
      <c r="J181" s="46">
        <f t="shared" si="149"/>
        <v>25260000</v>
      </c>
      <c r="K181" s="46">
        <f>K182+K184+K190+K193</f>
        <v>81026326.25</v>
      </c>
      <c r="L181" s="46">
        <f>L182+L184+L190+L193</f>
        <v>65250000</v>
      </c>
      <c r="M181" s="46">
        <f>M182+M184+M190+M193</f>
        <v>4610000</v>
      </c>
      <c r="N181" s="47">
        <f>N182+N184+N190+N193</f>
        <v>-11166326.25</v>
      </c>
    </row>
    <row r="182" spans="1:14" ht="52.5" customHeight="1" x14ac:dyDescent="0.25">
      <c r="A182" s="22" t="s">
        <v>447</v>
      </c>
      <c r="B182" s="23" t="s">
        <v>110</v>
      </c>
      <c r="C182" s="24" t="s">
        <v>621</v>
      </c>
      <c r="D182" s="25" t="s">
        <v>118</v>
      </c>
      <c r="E182" s="22" t="s">
        <v>62</v>
      </c>
      <c r="F182" s="35">
        <v>2025</v>
      </c>
      <c r="G182" s="121">
        <v>2026</v>
      </c>
      <c r="H182" s="48">
        <f t="shared" ref="H182:J182" si="150">SUM(H183:H183)</f>
        <v>2000000</v>
      </c>
      <c r="I182" s="48">
        <f t="shared" si="150"/>
        <v>2000000</v>
      </c>
      <c r="J182" s="48">
        <f t="shared" si="150"/>
        <v>0</v>
      </c>
      <c r="K182" s="48">
        <f>SUM(K183:K183)</f>
        <v>4000000</v>
      </c>
      <c r="L182" s="48">
        <f>SUM(L183:L183)</f>
        <v>0</v>
      </c>
      <c r="M182" s="48">
        <f>SUM(M183:M183)</f>
        <v>0</v>
      </c>
      <c r="N182" s="49">
        <f>SUM(N183:N183)</f>
        <v>-4000000</v>
      </c>
    </row>
    <row r="183" spans="1:14" ht="57" customHeight="1" x14ac:dyDescent="0.25">
      <c r="A183" s="13" t="s">
        <v>448</v>
      </c>
      <c r="B183" s="3" t="s">
        <v>449</v>
      </c>
      <c r="C183" s="4" t="s">
        <v>621</v>
      </c>
      <c r="D183" s="4" t="s">
        <v>118</v>
      </c>
      <c r="E183" s="4" t="s">
        <v>62</v>
      </c>
      <c r="F183" s="5" t="s">
        <v>34</v>
      </c>
      <c r="G183" s="4" t="s">
        <v>67</v>
      </c>
      <c r="H183" s="78">
        <f>'[1]Incremental_Cost Year 1'!$AT$239</f>
        <v>2000000</v>
      </c>
      <c r="I183" s="78">
        <f>'[1]Incremental_Cost Year 2'!$AT$239</f>
        <v>2000000</v>
      </c>
      <c r="J183" s="78">
        <f>'[1]Incremental_Cost Year 3'!$AT$239</f>
        <v>0</v>
      </c>
      <c r="K183" s="51">
        <f t="shared" ref="K183" si="151">SUM(H183:J183)</f>
        <v>4000000</v>
      </c>
      <c r="L183" s="51">
        <f>'[1]Incremental_Cost Year 1'!$AU$239+'[1]Incremental_Cost Year 2'!$AU$239+'[1]Incremental_Cost Year 3'!$AU$239</f>
        <v>0</v>
      </c>
      <c r="M183" s="51">
        <f>'[1]Incremental_Cost Year 1'!$BB$239+'[1]Incremental_Cost Year 2'!$BB$239+'[1]Incremental_Cost Year 3'!$BB$239</f>
        <v>0</v>
      </c>
      <c r="N183" s="52">
        <f t="shared" ref="N183" si="152">(L183+M183)-K183</f>
        <v>-4000000</v>
      </c>
    </row>
    <row r="184" spans="1:14" ht="58.5" customHeight="1" x14ac:dyDescent="0.25">
      <c r="A184" s="22" t="s">
        <v>450</v>
      </c>
      <c r="B184" s="23" t="s">
        <v>112</v>
      </c>
      <c r="C184" s="24" t="s">
        <v>154</v>
      </c>
      <c r="D184" s="25" t="s">
        <v>111</v>
      </c>
      <c r="E184" s="22" t="s">
        <v>786</v>
      </c>
      <c r="F184" s="35">
        <v>2025</v>
      </c>
      <c r="G184" s="24" t="s">
        <v>109</v>
      </c>
      <c r="H184" s="48">
        <f t="shared" ref="H184:J184" si="153">SUM(H185:H189)</f>
        <v>13600000</v>
      </c>
      <c r="I184" s="48">
        <f t="shared" si="153"/>
        <v>21050000</v>
      </c>
      <c r="J184" s="48">
        <f t="shared" si="153"/>
        <v>25200000</v>
      </c>
      <c r="K184" s="48">
        <f>SUM(K185:K189)</f>
        <v>59850000</v>
      </c>
      <c r="L184" s="48">
        <f t="shared" ref="L184:N184" si="154">SUM(L185:L189)</f>
        <v>54200000</v>
      </c>
      <c r="M184" s="48">
        <f t="shared" si="154"/>
        <v>4400000</v>
      </c>
      <c r="N184" s="49">
        <f t="shared" si="154"/>
        <v>-1250000</v>
      </c>
    </row>
    <row r="185" spans="1:14" ht="37.5" customHeight="1" x14ac:dyDescent="0.25">
      <c r="A185" s="4" t="s">
        <v>451</v>
      </c>
      <c r="B185" s="19" t="s">
        <v>452</v>
      </c>
      <c r="C185" s="4" t="s">
        <v>621</v>
      </c>
      <c r="D185" s="4" t="s">
        <v>118</v>
      </c>
      <c r="E185" s="4" t="s">
        <v>453</v>
      </c>
      <c r="F185" s="5" t="s">
        <v>34</v>
      </c>
      <c r="G185" s="4" t="s">
        <v>67</v>
      </c>
      <c r="H185" s="78">
        <f>'[1]Incremental_Cost Year 1'!$AT$243</f>
        <v>2200000</v>
      </c>
      <c r="I185" s="78">
        <f>'[1]Incremental_Cost Year 2'!$AT$243</f>
        <v>3450000</v>
      </c>
      <c r="J185" s="78">
        <f>'[1]Incremental_Cost Year 3'!$AT$243</f>
        <v>0</v>
      </c>
      <c r="K185" s="51">
        <f t="shared" ref="K185:K189" si="155">SUM(H185:J185)</f>
        <v>5650000</v>
      </c>
      <c r="L185" s="51">
        <f>'[1]Incremental_Cost Year 1'!$AU$243+'[1]Incremental_Cost Year 2'!$AU$243+'[1]Incremental_Cost Year 3'!$AU$243</f>
        <v>0</v>
      </c>
      <c r="M185" s="51">
        <f>'[1]Incremental_Cost Year 1'!$BB$243+'[1]Incremental_Cost Year 2'!$BB$243+'[1]Incremental_Cost Year 3'!$BB$243</f>
        <v>4400000</v>
      </c>
      <c r="N185" s="52">
        <f t="shared" ref="N185:N189" si="156">(L185+M185)-K185</f>
        <v>-1250000</v>
      </c>
    </row>
    <row r="186" spans="1:14" ht="37.5" customHeight="1" x14ac:dyDescent="0.25">
      <c r="A186" s="4" t="s">
        <v>454</v>
      </c>
      <c r="B186" s="19" t="s">
        <v>455</v>
      </c>
      <c r="C186" s="4" t="s">
        <v>619</v>
      </c>
      <c r="D186" s="4" t="s">
        <v>62</v>
      </c>
      <c r="E186" s="4" t="s">
        <v>113</v>
      </c>
      <c r="F186" s="5" t="s">
        <v>63</v>
      </c>
      <c r="G186" s="4" t="s">
        <v>65</v>
      </c>
      <c r="H186" s="78">
        <f>'[1]Incremental_Cost Year 1'!$AT$244</f>
        <v>3800000</v>
      </c>
      <c r="I186" s="78">
        <f>'[1]Incremental_Cost Year 2'!$AT$244</f>
        <v>4400000</v>
      </c>
      <c r="J186" s="78">
        <f>'[1]Incremental_Cost Year 3'!$AT$244</f>
        <v>0</v>
      </c>
      <c r="K186" s="51">
        <f t="shared" si="155"/>
        <v>8200000</v>
      </c>
      <c r="L186" s="51">
        <f>'[1]Incremental_Cost Year 1'!$AU$244+'[1]Incremental_Cost Year 2'!$AU$244+'[1]Incremental_Cost Year 3'!$AU$244</f>
        <v>8200000</v>
      </c>
      <c r="M186" s="51">
        <f>'[1]Incremental_Cost Year 1'!$BB$244+'[1]Incremental_Cost Year 2'!$BB$244+'[1]Incremental_Cost Year 3'!$BB$244</f>
        <v>0</v>
      </c>
      <c r="N186" s="52">
        <f t="shared" si="156"/>
        <v>0</v>
      </c>
    </row>
    <row r="187" spans="1:14" ht="38.25" customHeight="1" x14ac:dyDescent="0.25">
      <c r="A187" s="4" t="s">
        <v>456</v>
      </c>
      <c r="B187" s="19" t="s">
        <v>457</v>
      </c>
      <c r="C187" s="4" t="s">
        <v>619</v>
      </c>
      <c r="D187" s="4" t="s">
        <v>62</v>
      </c>
      <c r="E187" s="4" t="s">
        <v>114</v>
      </c>
      <c r="F187" s="5" t="s">
        <v>18</v>
      </c>
      <c r="G187" s="4" t="s">
        <v>88</v>
      </c>
      <c r="H187" s="78">
        <f>'[1]Incremental_Cost Year 1'!$AT$245</f>
        <v>3800000</v>
      </c>
      <c r="I187" s="78">
        <f>'[1]Incremental_Cost Year 2'!$AT$245</f>
        <v>4400000</v>
      </c>
      <c r="J187" s="78">
        <f>'[1]Incremental_Cost Year 3'!$AT$245</f>
        <v>8400000</v>
      </c>
      <c r="K187" s="51">
        <f t="shared" si="155"/>
        <v>16600000</v>
      </c>
      <c r="L187" s="51">
        <f>'[1]Incremental_Cost Year 1'!$AU$245+'[1]Incremental_Cost Year 2'!$AU$245+'[1]Incremental_Cost Year 3'!$AU$245</f>
        <v>16600000</v>
      </c>
      <c r="M187" s="51">
        <f>'[1]Incremental_Cost Year 1'!$BB$245+'[1]Incremental_Cost Year 2'!$BB$245+'[1]Incremental_Cost Year 3'!$BB$245</f>
        <v>0</v>
      </c>
      <c r="N187" s="52">
        <f t="shared" si="156"/>
        <v>0</v>
      </c>
    </row>
    <row r="188" spans="1:14" ht="36" customHeight="1" x14ac:dyDescent="0.25">
      <c r="A188" s="4" t="s">
        <v>458</v>
      </c>
      <c r="B188" s="19" t="s">
        <v>459</v>
      </c>
      <c r="C188" s="4" t="s">
        <v>619</v>
      </c>
      <c r="D188" s="4" t="s">
        <v>62</v>
      </c>
      <c r="E188" s="4" t="s">
        <v>115</v>
      </c>
      <c r="F188" s="5" t="s">
        <v>18</v>
      </c>
      <c r="G188" s="4" t="s">
        <v>88</v>
      </c>
      <c r="H188" s="78">
        <f>'[1]Incremental_Cost Year 1'!$AT$246</f>
        <v>3800000</v>
      </c>
      <c r="I188" s="78">
        <f>'[1]Incremental_Cost Year 2'!$AT$246</f>
        <v>4400000</v>
      </c>
      <c r="J188" s="78">
        <f>'[1]Incremental_Cost Year 3'!$AT$246</f>
        <v>8400000</v>
      </c>
      <c r="K188" s="51">
        <f t="shared" si="155"/>
        <v>16600000</v>
      </c>
      <c r="L188" s="51">
        <f>'[1]Incremental_Cost Year 1'!$AU$246+'[1]Incremental_Cost Year 2'!$AU$246+'[1]Incremental_Cost Year 3'!$AU$246</f>
        <v>16600000</v>
      </c>
      <c r="M188" s="51">
        <f>'[1]Incremental_Cost Year 1'!$BB$246+'[1]Incremental_Cost Year 2'!$BB$246+'[1]Incremental_Cost Year 3'!$BB$246</f>
        <v>0</v>
      </c>
      <c r="N188" s="52">
        <f t="shared" si="156"/>
        <v>0</v>
      </c>
    </row>
    <row r="189" spans="1:14" ht="35.25" customHeight="1" x14ac:dyDescent="0.25">
      <c r="A189" s="4" t="s">
        <v>460</v>
      </c>
      <c r="B189" s="3" t="s">
        <v>461</v>
      </c>
      <c r="C189" s="4" t="s">
        <v>619</v>
      </c>
      <c r="D189" s="4" t="s">
        <v>62</v>
      </c>
      <c r="E189" s="4" t="s">
        <v>116</v>
      </c>
      <c r="F189" s="5" t="s">
        <v>66</v>
      </c>
      <c r="G189" s="4" t="s">
        <v>109</v>
      </c>
      <c r="H189" s="78">
        <f>'[1]Incremental_Cost Year 1'!$AT$247</f>
        <v>0</v>
      </c>
      <c r="I189" s="78">
        <f>'[1]Incremental_Cost Year 2'!$AT$247</f>
        <v>4400000</v>
      </c>
      <c r="J189" s="78">
        <f>'[1]Incremental_Cost Year 3'!$AT$247</f>
        <v>8400000</v>
      </c>
      <c r="K189" s="51">
        <f t="shared" si="155"/>
        <v>12800000</v>
      </c>
      <c r="L189" s="51">
        <f>'[1]Incremental_Cost Year 1'!$AU$247+'[1]Incremental_Cost Year 2'!$AU$247+'[1]Incremental_Cost Year 3'!$AU$247</f>
        <v>12800000</v>
      </c>
      <c r="M189" s="51">
        <f>'[1]Incremental_Cost Year 1'!$BB$247+'[1]Incremental_Cost Year 2'!$BB$247+'[1]Incremental_Cost Year 3'!$BB$247</f>
        <v>0</v>
      </c>
      <c r="N189" s="52">
        <f t="shared" si="156"/>
        <v>0</v>
      </c>
    </row>
    <row r="190" spans="1:14" ht="58.5" customHeight="1" x14ac:dyDescent="0.25">
      <c r="A190" s="24" t="s">
        <v>462</v>
      </c>
      <c r="B190" s="23" t="s">
        <v>117</v>
      </c>
      <c r="C190" s="24" t="s">
        <v>154</v>
      </c>
      <c r="D190" s="25" t="s">
        <v>111</v>
      </c>
      <c r="E190" s="22" t="s">
        <v>787</v>
      </c>
      <c r="F190" s="35">
        <v>2025</v>
      </c>
      <c r="G190" s="35">
        <v>2026</v>
      </c>
      <c r="H190" s="48">
        <f t="shared" ref="H190:J190" si="157">SUM(H191:H192)</f>
        <v>9796326.25</v>
      </c>
      <c r="I190" s="48">
        <f t="shared" si="157"/>
        <v>6250000</v>
      </c>
      <c r="J190" s="48">
        <f t="shared" si="157"/>
        <v>0</v>
      </c>
      <c r="K190" s="48">
        <f>SUM(K191:K192)</f>
        <v>16046326.25</v>
      </c>
      <c r="L190" s="48">
        <f t="shared" ref="L190:N190" si="158">SUM(L191:L192)</f>
        <v>10250000</v>
      </c>
      <c r="M190" s="48">
        <f t="shared" si="158"/>
        <v>0</v>
      </c>
      <c r="N190" s="49">
        <f t="shared" si="158"/>
        <v>-5796326.25</v>
      </c>
    </row>
    <row r="191" spans="1:14" ht="42.75" customHeight="1" x14ac:dyDescent="0.25">
      <c r="A191" s="4" t="s">
        <v>463</v>
      </c>
      <c r="B191" s="3" t="s">
        <v>464</v>
      </c>
      <c r="C191" s="4" t="s">
        <v>621</v>
      </c>
      <c r="D191" s="4" t="s">
        <v>118</v>
      </c>
      <c r="E191" s="4" t="s">
        <v>62</v>
      </c>
      <c r="F191" s="5" t="s">
        <v>34</v>
      </c>
      <c r="G191" s="4" t="s">
        <v>18</v>
      </c>
      <c r="H191" s="78">
        <f>'[1]Incremental_Cost Year 1'!$AT$249</f>
        <v>5796326.25</v>
      </c>
      <c r="I191" s="78">
        <f>'[1]Incremental_Cost Year 2'!$AT$249</f>
        <v>0</v>
      </c>
      <c r="J191" s="78">
        <f>'[1]Incremental_Cost Year 3'!$AT$249</f>
        <v>0</v>
      </c>
      <c r="K191" s="51">
        <f t="shared" ref="K191:K192" si="159">SUM(H191:J191)</f>
        <v>5796326.25</v>
      </c>
      <c r="L191" s="51">
        <f>'[1]Incremental_Cost Year 1'!$AU$249+'[1]Incremental_Cost Year 2'!$AU$249+'[1]Incremental_Cost Year 3'!$AU$249</f>
        <v>0</v>
      </c>
      <c r="M191" s="51">
        <f>'[1]Incremental_Cost Year 1'!$BB$249+'[1]Incremental_Cost Year 2'!$BB$249+'[1]Incremental_Cost Year 3'!$BB$249</f>
        <v>0</v>
      </c>
      <c r="N191" s="52">
        <f t="shared" ref="N191:N192" si="160">(L191+M191)-K191</f>
        <v>-5796326.25</v>
      </c>
    </row>
    <row r="192" spans="1:14" ht="46.5" customHeight="1" x14ac:dyDescent="0.25">
      <c r="A192" s="4" t="s">
        <v>465</v>
      </c>
      <c r="B192" s="3" t="s">
        <v>466</v>
      </c>
      <c r="C192" s="4" t="s">
        <v>618</v>
      </c>
      <c r="D192" s="4" t="s">
        <v>62</v>
      </c>
      <c r="E192" s="4" t="s">
        <v>467</v>
      </c>
      <c r="F192" s="5" t="s">
        <v>63</v>
      </c>
      <c r="G192" s="4" t="s">
        <v>65</v>
      </c>
      <c r="H192" s="78">
        <f>'[1]Incremental_Cost Year 1'!$AT$250</f>
        <v>4000000</v>
      </c>
      <c r="I192" s="78">
        <f>'[1]Incremental_Cost Year 2'!$AT$250</f>
        <v>6250000</v>
      </c>
      <c r="J192" s="78">
        <f>'[1]Incremental_Cost Year 3'!$AT$250</f>
        <v>0</v>
      </c>
      <c r="K192" s="51">
        <f t="shared" si="159"/>
        <v>10250000</v>
      </c>
      <c r="L192" s="51">
        <f>'[1]Incremental_Cost Year 1'!$AU$250+'[1]Incremental_Cost Year 2'!$AU$250+'[1]Incremental_Cost Year 3'!$AU$250</f>
        <v>10250000</v>
      </c>
      <c r="M192" s="51">
        <f>'[1]Incremental_Cost Year 1'!$BB$182+'[1]Incremental_Cost Year 2'!$BB$182+'[1]Incremental_Cost Year 3'!$BB$182</f>
        <v>0</v>
      </c>
      <c r="N192" s="52">
        <f t="shared" si="160"/>
        <v>0</v>
      </c>
    </row>
    <row r="193" spans="1:14" ht="66.75" customHeight="1" x14ac:dyDescent="0.25">
      <c r="A193" s="24" t="s">
        <v>468</v>
      </c>
      <c r="B193" s="23" t="s">
        <v>469</v>
      </c>
      <c r="C193" s="24" t="s">
        <v>154</v>
      </c>
      <c r="D193" s="22" t="s">
        <v>75</v>
      </c>
      <c r="E193" s="22" t="s">
        <v>331</v>
      </c>
      <c r="F193" s="35">
        <v>2025</v>
      </c>
      <c r="G193" s="35">
        <v>2030</v>
      </c>
      <c r="H193" s="48">
        <f t="shared" ref="H193:J193" si="161">SUM(H194:H195)</f>
        <v>1010000</v>
      </c>
      <c r="I193" s="48">
        <f t="shared" si="161"/>
        <v>60000</v>
      </c>
      <c r="J193" s="48">
        <f t="shared" si="161"/>
        <v>60000</v>
      </c>
      <c r="K193" s="48">
        <f>SUM(K194:K195)</f>
        <v>1130000</v>
      </c>
      <c r="L193" s="48">
        <f t="shared" ref="L193:N193" si="162">SUM(L194:L195)</f>
        <v>800000</v>
      </c>
      <c r="M193" s="48">
        <f t="shared" si="162"/>
        <v>210000</v>
      </c>
      <c r="N193" s="49">
        <f t="shared" si="162"/>
        <v>-120000</v>
      </c>
    </row>
    <row r="194" spans="1:14" ht="45.75" customHeight="1" x14ac:dyDescent="0.25">
      <c r="A194" s="4" t="s">
        <v>470</v>
      </c>
      <c r="B194" s="3" t="s">
        <v>471</v>
      </c>
      <c r="C194" s="4" t="s">
        <v>618</v>
      </c>
      <c r="D194" s="4" t="s">
        <v>62</v>
      </c>
      <c r="E194" s="4" t="s">
        <v>57</v>
      </c>
      <c r="F194" s="4" t="s">
        <v>74</v>
      </c>
      <c r="G194" s="4" t="s">
        <v>18</v>
      </c>
      <c r="H194" s="78">
        <f>'[1]Incremental_Cost Year 1'!$AT$254</f>
        <v>800000</v>
      </c>
      <c r="I194" s="78">
        <f>'[1]Incremental_Cost Year 2'!$AT$254</f>
        <v>0</v>
      </c>
      <c r="J194" s="78">
        <f>'[1]Incremental_Cost Year 3'!$AT$254</f>
        <v>0</v>
      </c>
      <c r="K194" s="51">
        <f t="shared" ref="K194:K195" si="163">SUM(H194:J194)</f>
        <v>800000</v>
      </c>
      <c r="L194" s="51">
        <f>'[1]Incremental_Cost Year 1'!$AU$254+'[1]Incremental_Cost Year 2'!$AU$254+'[1]Incremental_Cost Year 3'!$AU$254</f>
        <v>800000</v>
      </c>
      <c r="M194" s="51">
        <f>'[1]Incremental_Cost Year 1'!$BB$254+'[1]Incremental_Cost Year 2'!$BB$254+'[1]Incremental_Cost Year 3'!$BB$254</f>
        <v>0</v>
      </c>
      <c r="N194" s="52">
        <f t="shared" ref="N194:N195" si="164">(L194+M194)-K194</f>
        <v>0</v>
      </c>
    </row>
    <row r="195" spans="1:14" ht="39.75" customHeight="1" x14ac:dyDescent="0.25">
      <c r="A195" s="43" t="s">
        <v>472</v>
      </c>
      <c r="B195" s="1" t="s">
        <v>473</v>
      </c>
      <c r="C195" s="43" t="s">
        <v>620</v>
      </c>
      <c r="D195" s="43" t="s">
        <v>57</v>
      </c>
      <c r="E195" s="43" t="s">
        <v>62</v>
      </c>
      <c r="F195" s="33" t="s">
        <v>18</v>
      </c>
      <c r="G195" s="43">
        <v>2030</v>
      </c>
      <c r="H195" s="78">
        <f>'[1]Incremental_Cost Year 1'!$AT$255</f>
        <v>210000</v>
      </c>
      <c r="I195" s="78">
        <f>'[1]Incremental_Cost Year 2'!$AT$255</f>
        <v>60000</v>
      </c>
      <c r="J195" s="78">
        <f>'[1]Incremental_Cost Year 3'!$AT$255</f>
        <v>60000</v>
      </c>
      <c r="K195" s="51">
        <f t="shared" si="163"/>
        <v>330000</v>
      </c>
      <c r="L195" s="51">
        <f>'[1]Incremental_Cost Year 1'!$AU$255+'[1]Incremental_Cost Year 2'!$AU$255+'[1]Incremental_Cost Year 3'!$AU$255</f>
        <v>0</v>
      </c>
      <c r="M195" s="51">
        <f>'[1]Incremental_Cost Year 1'!$BB$255+'[1]Incremental_Cost Year 2'!$BB$255+'[1]Incremental_Cost Year 3'!$BB$255</f>
        <v>210000</v>
      </c>
      <c r="N195" s="52">
        <f t="shared" si="164"/>
        <v>-120000</v>
      </c>
    </row>
    <row r="196" spans="1:14" ht="32.25" customHeight="1" x14ac:dyDescent="0.25">
      <c r="A196" s="146" t="s">
        <v>744</v>
      </c>
      <c r="B196" s="146"/>
      <c r="C196" s="146"/>
      <c r="D196" s="146"/>
      <c r="E196" s="146"/>
      <c r="F196" s="146"/>
      <c r="G196" s="146"/>
      <c r="H196" s="146"/>
      <c r="I196" s="146"/>
      <c r="J196" s="146"/>
      <c r="K196" s="146"/>
      <c r="L196" s="146"/>
      <c r="M196" s="146"/>
      <c r="N196" s="146"/>
    </row>
    <row r="197" spans="1:14" ht="33" customHeight="1" x14ac:dyDescent="0.25">
      <c r="A197" s="147" t="s">
        <v>474</v>
      </c>
      <c r="B197" s="147"/>
      <c r="C197" s="147"/>
      <c r="D197" s="147"/>
      <c r="E197" s="147"/>
      <c r="F197" s="147"/>
      <c r="G197" s="147"/>
      <c r="H197" s="147"/>
      <c r="I197" s="147"/>
      <c r="J197" s="147"/>
      <c r="K197" s="147"/>
      <c r="L197" s="147"/>
      <c r="M197" s="147"/>
      <c r="N197" s="147"/>
    </row>
    <row r="198" spans="1:14" ht="28.5" customHeight="1" x14ac:dyDescent="0.25">
      <c r="A198" s="39" t="s">
        <v>475</v>
      </c>
      <c r="B198" s="40"/>
      <c r="C198" s="40"/>
      <c r="D198" s="40"/>
      <c r="E198" s="40"/>
      <c r="F198" s="40"/>
      <c r="G198" s="41"/>
      <c r="H198" s="21">
        <f>H199+H207</f>
        <v>846295878</v>
      </c>
      <c r="I198" s="21">
        <f t="shared" ref="I198:J198" si="165">I199+I207</f>
        <v>0</v>
      </c>
      <c r="J198" s="21">
        <f t="shared" si="165"/>
        <v>0</v>
      </c>
      <c r="K198" s="21">
        <f>K199+K207</f>
        <v>7376197511.6000004</v>
      </c>
      <c r="L198" s="21">
        <f t="shared" ref="L198:N198" si="166">L199+L207</f>
        <v>3753404048.5999999</v>
      </c>
      <c r="M198" s="21">
        <f t="shared" si="166"/>
        <v>3622793463</v>
      </c>
      <c r="N198" s="21">
        <f t="shared" si="166"/>
        <v>0</v>
      </c>
    </row>
    <row r="199" spans="1:14" ht="91.5" customHeight="1" x14ac:dyDescent="0.25">
      <c r="A199" s="9" t="s">
        <v>0</v>
      </c>
      <c r="B199" s="80" t="s">
        <v>476</v>
      </c>
      <c r="C199" s="9" t="s">
        <v>154</v>
      </c>
      <c r="D199" s="9" t="s">
        <v>119</v>
      </c>
      <c r="E199" s="9" t="s">
        <v>154</v>
      </c>
      <c r="F199" s="9">
        <v>2025</v>
      </c>
      <c r="G199" s="9">
        <v>2027</v>
      </c>
      <c r="H199" s="46">
        <f>H200+H202+H205</f>
        <v>0</v>
      </c>
      <c r="I199" s="46">
        <f t="shared" ref="I199:J199" si="167">I200+I202+I205</f>
        <v>0</v>
      </c>
      <c r="J199" s="46">
        <f t="shared" si="167"/>
        <v>0</v>
      </c>
      <c r="K199" s="46">
        <f>K200+K202+K205</f>
        <v>2562933333.5999999</v>
      </c>
      <c r="L199" s="46">
        <f t="shared" ref="L199:N199" si="168">L200+L202+L205</f>
        <v>2562933333.5999999</v>
      </c>
      <c r="M199" s="46">
        <f t="shared" si="168"/>
        <v>0</v>
      </c>
      <c r="N199" s="47">
        <f t="shared" si="168"/>
        <v>0</v>
      </c>
    </row>
    <row r="200" spans="1:14" ht="90" customHeight="1" x14ac:dyDescent="0.25">
      <c r="A200" s="25" t="s">
        <v>477</v>
      </c>
      <c r="B200" s="23" t="s">
        <v>812</v>
      </c>
      <c r="C200" s="25" t="s">
        <v>621</v>
      </c>
      <c r="D200" s="25" t="s">
        <v>118</v>
      </c>
      <c r="E200" s="25" t="s">
        <v>154</v>
      </c>
      <c r="F200" s="25">
        <v>2025</v>
      </c>
      <c r="G200" s="25">
        <v>2027</v>
      </c>
      <c r="H200" s="48">
        <f t="shared" ref="H200:J200" si="169">SUM(H201)</f>
        <v>0</v>
      </c>
      <c r="I200" s="48">
        <f t="shared" si="169"/>
        <v>0</v>
      </c>
      <c r="J200" s="48">
        <f t="shared" si="169"/>
        <v>0</v>
      </c>
      <c r="K200" s="162">
        <f>'[1]Summary for IPSIS'!$EK$64</f>
        <v>1653333334.8</v>
      </c>
      <c r="L200" s="162">
        <f>'[1]Summary for IPSIS'!$EN$64</f>
        <v>1653333334.8</v>
      </c>
      <c r="M200" s="48">
        <f t="shared" ref="M200:N200" si="170">SUM(M201)</f>
        <v>0</v>
      </c>
      <c r="N200" s="49">
        <f t="shared" si="170"/>
        <v>0</v>
      </c>
    </row>
    <row r="201" spans="1:14" ht="69" customHeight="1" x14ac:dyDescent="0.25">
      <c r="A201" s="4" t="s">
        <v>478</v>
      </c>
      <c r="B201" s="3" t="s">
        <v>479</v>
      </c>
      <c r="C201" s="4" t="s">
        <v>621</v>
      </c>
      <c r="D201" s="4" t="s">
        <v>118</v>
      </c>
      <c r="E201" s="4" t="s">
        <v>154</v>
      </c>
      <c r="F201" s="4" t="s">
        <v>34</v>
      </c>
      <c r="G201" s="4" t="s">
        <v>89</v>
      </c>
      <c r="H201" s="78"/>
      <c r="I201" s="78"/>
      <c r="J201" s="78"/>
      <c r="K201" s="163"/>
      <c r="L201" s="163"/>
      <c r="M201" s="51">
        <f>'[1]Incremental_Cost Year 1'!$BB$261+'[1]Incremental_Cost Year 2'!$BB$261+'[1]Incremental_Cost Year 3'!$BB$261</f>
        <v>0</v>
      </c>
      <c r="N201" s="52">
        <f t="shared" ref="N201" si="171">(L201+M201)-K201</f>
        <v>0</v>
      </c>
    </row>
    <row r="202" spans="1:14" ht="105.75" customHeight="1" x14ac:dyDescent="0.25">
      <c r="A202" s="25" t="s">
        <v>480</v>
      </c>
      <c r="B202" s="23" t="s">
        <v>813</v>
      </c>
      <c r="C202" s="25" t="s">
        <v>621</v>
      </c>
      <c r="D202" s="25" t="s">
        <v>118</v>
      </c>
      <c r="E202" s="25" t="s">
        <v>154</v>
      </c>
      <c r="F202" s="25">
        <v>2025</v>
      </c>
      <c r="G202" s="25">
        <v>2027</v>
      </c>
      <c r="H202" s="48">
        <f t="shared" ref="H202:J202" si="172">SUM(H203:H204)</f>
        <v>0</v>
      </c>
      <c r="I202" s="48">
        <f t="shared" si="172"/>
        <v>0</v>
      </c>
      <c r="J202" s="48">
        <f t="shared" si="172"/>
        <v>0</v>
      </c>
      <c r="K202" s="163"/>
      <c r="L202" s="163"/>
      <c r="M202" s="48">
        <f t="shared" ref="M202:N202" si="173">SUM(M203:M204)</f>
        <v>0</v>
      </c>
      <c r="N202" s="49">
        <f t="shared" si="173"/>
        <v>0</v>
      </c>
    </row>
    <row r="203" spans="1:14" ht="52.5" customHeight="1" x14ac:dyDescent="0.25">
      <c r="A203" s="4" t="s">
        <v>481</v>
      </c>
      <c r="B203" s="3" t="s">
        <v>482</v>
      </c>
      <c r="C203" s="4" t="s">
        <v>621</v>
      </c>
      <c r="D203" s="4" t="s">
        <v>118</v>
      </c>
      <c r="E203" s="4" t="s">
        <v>154</v>
      </c>
      <c r="F203" s="4" t="s">
        <v>34</v>
      </c>
      <c r="G203" s="4" t="s">
        <v>89</v>
      </c>
      <c r="H203" s="78"/>
      <c r="I203" s="78"/>
      <c r="J203" s="78"/>
      <c r="K203" s="163"/>
      <c r="L203" s="163"/>
      <c r="M203" s="51">
        <f>'[1]Incremental_Cost Year 1'!$BB$266+'[1]Incremental_Cost Year 2'!$BB$266+'[1]Incremental_Cost Year 3'!$BB$266</f>
        <v>0</v>
      </c>
      <c r="N203" s="52">
        <f t="shared" ref="N203:N204" si="174">(L203+M203)-K203</f>
        <v>0</v>
      </c>
    </row>
    <row r="204" spans="1:14" ht="78.75" customHeight="1" x14ac:dyDescent="0.25">
      <c r="A204" s="4" t="s">
        <v>483</v>
      </c>
      <c r="B204" s="3" t="s">
        <v>484</v>
      </c>
      <c r="C204" s="4" t="s">
        <v>621</v>
      </c>
      <c r="D204" s="4" t="s">
        <v>118</v>
      </c>
      <c r="E204" s="4" t="s">
        <v>154</v>
      </c>
      <c r="F204" s="4" t="s">
        <v>34</v>
      </c>
      <c r="G204" s="4" t="s">
        <v>89</v>
      </c>
      <c r="H204" s="78"/>
      <c r="I204" s="78"/>
      <c r="J204" s="78"/>
      <c r="K204" s="164"/>
      <c r="L204" s="164"/>
      <c r="M204" s="51">
        <f>'[1]Incremental_Cost Year 1'!$BB$267+'[1]Incremental_Cost Year 2'!$BB$267+'[1]Incremental_Cost Year 3'!$BB$267</f>
        <v>0</v>
      </c>
      <c r="N204" s="52">
        <f t="shared" si="174"/>
        <v>0</v>
      </c>
    </row>
    <row r="205" spans="1:14" ht="85.5" customHeight="1" x14ac:dyDescent="0.25">
      <c r="A205" s="25" t="s">
        <v>485</v>
      </c>
      <c r="B205" s="23" t="s">
        <v>814</v>
      </c>
      <c r="C205" s="25" t="s">
        <v>621</v>
      </c>
      <c r="D205" s="25" t="s">
        <v>118</v>
      </c>
      <c r="E205" s="25" t="s">
        <v>154</v>
      </c>
      <c r="F205" s="25">
        <v>2025</v>
      </c>
      <c r="G205" s="25">
        <v>2026</v>
      </c>
      <c r="H205" s="48">
        <f t="shared" ref="H205:J205" si="175">SUM(H206)</f>
        <v>0</v>
      </c>
      <c r="I205" s="48">
        <f t="shared" si="175"/>
        <v>0</v>
      </c>
      <c r="J205" s="48">
        <f t="shared" si="175"/>
        <v>0</v>
      </c>
      <c r="K205" s="48">
        <f>SUM(K206)</f>
        <v>909599998.79999995</v>
      </c>
      <c r="L205" s="48">
        <f t="shared" ref="L205:N205" si="176">SUM(L206)</f>
        <v>909599998.79999995</v>
      </c>
      <c r="M205" s="48">
        <f t="shared" si="176"/>
        <v>0</v>
      </c>
      <c r="N205" s="49">
        <f t="shared" si="176"/>
        <v>0</v>
      </c>
    </row>
    <row r="206" spans="1:14" ht="93.75" customHeight="1" x14ac:dyDescent="0.25">
      <c r="A206" s="4" t="s">
        <v>486</v>
      </c>
      <c r="B206" s="3" t="s">
        <v>487</v>
      </c>
      <c r="C206" s="4" t="s">
        <v>621</v>
      </c>
      <c r="D206" s="4" t="s">
        <v>118</v>
      </c>
      <c r="E206" s="4" t="s">
        <v>154</v>
      </c>
      <c r="F206" s="4" t="s">
        <v>34</v>
      </c>
      <c r="G206" s="4" t="s">
        <v>65</v>
      </c>
      <c r="H206" s="78"/>
      <c r="I206" s="78"/>
      <c r="J206" s="78"/>
      <c r="K206" s="51">
        <f>'[1]Summary for IPSIS'!$EA$65</f>
        <v>909599998.79999995</v>
      </c>
      <c r="L206" s="51">
        <f>'[1]Summary for IPSIS'!$EB$65</f>
        <v>909599998.79999995</v>
      </c>
      <c r="M206" s="51"/>
      <c r="N206" s="52">
        <f t="shared" ref="N206" si="177">(L206+M206)-K206</f>
        <v>0</v>
      </c>
    </row>
    <row r="207" spans="1:14" ht="111.75" customHeight="1" x14ac:dyDescent="0.25">
      <c r="A207" s="9" t="s">
        <v>0</v>
      </c>
      <c r="B207" s="44" t="s">
        <v>488</v>
      </c>
      <c r="C207" s="9" t="s">
        <v>154</v>
      </c>
      <c r="D207" s="9" t="s">
        <v>118</v>
      </c>
      <c r="E207" s="9" t="s">
        <v>127</v>
      </c>
      <c r="F207" s="9">
        <v>2025</v>
      </c>
      <c r="G207" s="9">
        <v>2028</v>
      </c>
      <c r="H207" s="46">
        <f t="shared" ref="H207:N207" si="178">H208+H210+H213+H217+H219</f>
        <v>846295878</v>
      </c>
      <c r="I207" s="46">
        <f t="shared" si="178"/>
        <v>0</v>
      </c>
      <c r="J207" s="46">
        <f t="shared" si="178"/>
        <v>0</v>
      </c>
      <c r="K207" s="46">
        <f t="shared" si="178"/>
        <v>4813264178</v>
      </c>
      <c r="L207" s="46">
        <f t="shared" si="178"/>
        <v>1190470715</v>
      </c>
      <c r="M207" s="46">
        <f t="shared" si="178"/>
        <v>3622793463</v>
      </c>
      <c r="N207" s="47">
        <f t="shared" si="178"/>
        <v>0</v>
      </c>
    </row>
    <row r="208" spans="1:14" ht="59.25" customHeight="1" x14ac:dyDescent="0.25">
      <c r="A208" s="25" t="s">
        <v>489</v>
      </c>
      <c r="B208" s="23" t="s">
        <v>120</v>
      </c>
      <c r="C208" s="25" t="s">
        <v>621</v>
      </c>
      <c r="D208" s="25" t="s">
        <v>118</v>
      </c>
      <c r="E208" s="25" t="s">
        <v>154</v>
      </c>
      <c r="F208" s="25">
        <v>2025</v>
      </c>
      <c r="G208" s="25">
        <v>2028</v>
      </c>
      <c r="H208" s="48">
        <f t="shared" ref="H208:J208" si="179">SUM(H209)</f>
        <v>0</v>
      </c>
      <c r="I208" s="48">
        <f t="shared" si="179"/>
        <v>0</v>
      </c>
      <c r="J208" s="48">
        <f t="shared" si="179"/>
        <v>0</v>
      </c>
      <c r="K208" s="48">
        <f>SUM(K209)</f>
        <v>3966968300</v>
      </c>
      <c r="L208" s="48">
        <f t="shared" ref="L208:N208" si="180">SUM(L209)</f>
        <v>344174837</v>
      </c>
      <c r="M208" s="48">
        <f t="shared" si="180"/>
        <v>3622793463</v>
      </c>
      <c r="N208" s="49">
        <f t="shared" si="180"/>
        <v>0</v>
      </c>
    </row>
    <row r="209" spans="1:14" ht="64.5" customHeight="1" x14ac:dyDescent="0.25">
      <c r="A209" s="4" t="s">
        <v>490</v>
      </c>
      <c r="B209" s="3" t="s">
        <v>815</v>
      </c>
      <c r="C209" s="4" t="s">
        <v>621</v>
      </c>
      <c r="D209" s="4" t="s">
        <v>118</v>
      </c>
      <c r="E209" s="4" t="s">
        <v>154</v>
      </c>
      <c r="F209" s="4" t="s">
        <v>34</v>
      </c>
      <c r="G209" s="78" t="s">
        <v>90</v>
      </c>
      <c r="H209" s="78"/>
      <c r="I209" s="78"/>
      <c r="J209" s="78"/>
      <c r="K209" s="51">
        <f>'[1]Summary for IPSIS'!$EA$67</f>
        <v>3966968300</v>
      </c>
      <c r="L209" s="51">
        <f>'[1]Summary for IPSIS'!$EB$67</f>
        <v>344174837</v>
      </c>
      <c r="M209" s="51">
        <f>'[1]Summary for IPSIS'!$ED$67</f>
        <v>3622793463</v>
      </c>
      <c r="N209" s="52">
        <f t="shared" ref="N209" si="181">(L209+M209)-K209</f>
        <v>0</v>
      </c>
    </row>
    <row r="210" spans="1:14" ht="60" customHeight="1" x14ac:dyDescent="0.25">
      <c r="A210" s="25" t="s">
        <v>491</v>
      </c>
      <c r="B210" s="23" t="s">
        <v>121</v>
      </c>
      <c r="C210" s="25" t="s">
        <v>621</v>
      </c>
      <c r="D210" s="25" t="s">
        <v>118</v>
      </c>
      <c r="E210" s="25" t="s">
        <v>154</v>
      </c>
      <c r="F210" s="25">
        <v>2025</v>
      </c>
      <c r="G210" s="25">
        <v>2027</v>
      </c>
      <c r="H210" s="48">
        <f t="shared" ref="H210:N210" si="182">SUM(H211:H212)</f>
        <v>230000000</v>
      </c>
      <c r="I210" s="48">
        <f t="shared" si="182"/>
        <v>0</v>
      </c>
      <c r="J210" s="48">
        <f t="shared" si="182"/>
        <v>0</v>
      </c>
      <c r="K210" s="48">
        <f t="shared" si="182"/>
        <v>230000000</v>
      </c>
      <c r="L210" s="48">
        <f t="shared" si="182"/>
        <v>230000000</v>
      </c>
      <c r="M210" s="48">
        <f t="shared" si="182"/>
        <v>0</v>
      </c>
      <c r="N210" s="49">
        <f t="shared" si="182"/>
        <v>0</v>
      </c>
    </row>
    <row r="211" spans="1:14" ht="54.75" customHeight="1" x14ac:dyDescent="0.25">
      <c r="A211" s="4" t="s">
        <v>492</v>
      </c>
      <c r="B211" s="3" t="s">
        <v>123</v>
      </c>
      <c r="C211" s="4" t="s">
        <v>621</v>
      </c>
      <c r="D211" s="4" t="s">
        <v>118</v>
      </c>
      <c r="E211" s="4" t="s">
        <v>154</v>
      </c>
      <c r="F211" s="4" t="s">
        <v>34</v>
      </c>
      <c r="G211" s="7" t="s">
        <v>18</v>
      </c>
      <c r="H211" s="78">
        <f>'[1]Incremental_Cost Year 1'!$AT$282</f>
        <v>230000000</v>
      </c>
      <c r="I211" s="78">
        <f>'[1]Incremental_Cost Year 2'!$AT$282</f>
        <v>0</v>
      </c>
      <c r="J211" s="78">
        <f>'[1]Incremental_Cost Year 3'!$AT$282</f>
        <v>0</v>
      </c>
      <c r="K211" s="51">
        <f t="shared" ref="K211:K212" si="183">SUM(H211:J211)</f>
        <v>230000000</v>
      </c>
      <c r="L211" s="51">
        <f>'[1]Incremental_Cost Year 1'!$AU$282+'[1]Incremental_Cost Year 2'!$AU$282+'[1]Incremental_Cost Year 3'!$AU$282</f>
        <v>230000000</v>
      </c>
      <c r="M211" s="51">
        <f>'[1]Incremental_Cost Year 1'!$BB$282+'[1]Incremental_Cost Year 2'!$BB$282+'[1]Incremental_Cost Year 3'!$BB$282</f>
        <v>0</v>
      </c>
      <c r="N211" s="52">
        <f t="shared" ref="N211:N212" si="184">(L211+M211)-K211</f>
        <v>0</v>
      </c>
    </row>
    <row r="212" spans="1:14" ht="81.75" customHeight="1" x14ac:dyDescent="0.25">
      <c r="A212" s="4" t="s">
        <v>493</v>
      </c>
      <c r="B212" s="3" t="s">
        <v>816</v>
      </c>
      <c r="C212" s="4" t="s">
        <v>621</v>
      </c>
      <c r="D212" s="4" t="s">
        <v>118</v>
      </c>
      <c r="E212" s="4" t="s">
        <v>154</v>
      </c>
      <c r="F212" s="4" t="s">
        <v>34</v>
      </c>
      <c r="G212" s="78" t="s">
        <v>89</v>
      </c>
      <c r="H212" s="78">
        <f>'[1]Incremental_Cost Year 1'!$AT$284</f>
        <v>0</v>
      </c>
      <c r="I212" s="78">
        <f>'[1]Incremental_Cost Year 2'!$AT$284</f>
        <v>0</v>
      </c>
      <c r="J212" s="78">
        <f>'[1]Incremental_Cost Year 3'!$AT$284</f>
        <v>0</v>
      </c>
      <c r="K212" s="51">
        <f t="shared" si="183"/>
        <v>0</v>
      </c>
      <c r="L212" s="51">
        <f>'[1]Incremental_Cost Year 1'!$AU$284+'[1]Incremental_Cost Year 2'!$AU$284+'[1]Incremental_Cost Year 3'!$AU$284</f>
        <v>0</v>
      </c>
      <c r="M212" s="51">
        <f>'[1]Incremental_Cost Year 1'!$BB$284+'[1]Incremental_Cost Year 2'!$BB$284+'[1]Incremental_Cost Year 3'!$BB$284</f>
        <v>0</v>
      </c>
      <c r="N212" s="52">
        <f t="shared" si="184"/>
        <v>0</v>
      </c>
    </row>
    <row r="213" spans="1:14" ht="49.5" customHeight="1" x14ac:dyDescent="0.25">
      <c r="A213" s="25" t="s">
        <v>494</v>
      </c>
      <c r="B213" s="53" t="s">
        <v>124</v>
      </c>
      <c r="C213" s="25" t="s">
        <v>621</v>
      </c>
      <c r="D213" s="25" t="s">
        <v>118</v>
      </c>
      <c r="E213" s="25" t="s">
        <v>154</v>
      </c>
      <c r="F213" s="25">
        <v>2025</v>
      </c>
      <c r="G213" s="25">
        <v>2027</v>
      </c>
      <c r="H213" s="48">
        <f t="shared" ref="H213:J213" si="185">SUM(H214:H216)</f>
        <v>0</v>
      </c>
      <c r="I213" s="48">
        <f t="shared" si="185"/>
        <v>0</v>
      </c>
      <c r="J213" s="48">
        <f t="shared" si="185"/>
        <v>0</v>
      </c>
      <c r="K213" s="48">
        <f>SUM(K214:K216)</f>
        <v>0</v>
      </c>
      <c r="L213" s="48">
        <f t="shared" ref="L213:N213" si="186">SUM(L214:L216)</f>
        <v>0</v>
      </c>
      <c r="M213" s="48">
        <f t="shared" si="186"/>
        <v>0</v>
      </c>
      <c r="N213" s="49">
        <f t="shared" si="186"/>
        <v>0</v>
      </c>
    </row>
    <row r="214" spans="1:14" ht="85.5" customHeight="1" x14ac:dyDescent="0.25">
      <c r="A214" s="4" t="s">
        <v>495</v>
      </c>
      <c r="B214" s="3" t="s">
        <v>496</v>
      </c>
      <c r="C214" s="4" t="s">
        <v>621</v>
      </c>
      <c r="D214" s="4" t="s">
        <v>118</v>
      </c>
      <c r="E214" s="4" t="s">
        <v>154</v>
      </c>
      <c r="F214" s="4" t="s">
        <v>34</v>
      </c>
      <c r="G214" s="7" t="s">
        <v>497</v>
      </c>
      <c r="H214" s="78">
        <f>'[1]Incremental_Cost Year 1'!$AT$287</f>
        <v>0</v>
      </c>
      <c r="I214" s="78">
        <f>'[1]Incremental_Cost Year 2'!$AT$287</f>
        <v>0</v>
      </c>
      <c r="J214" s="78">
        <f>'[1]Incremental_Cost Year 3'!$AT$287</f>
        <v>0</v>
      </c>
      <c r="K214" s="51">
        <f t="shared" ref="K214:K216" si="187">SUM(H214:J214)</f>
        <v>0</v>
      </c>
      <c r="L214" s="51">
        <f>'[1]Incremental_Cost Year 1'!$AU$287+'[1]Incremental_Cost Year 2'!$AU$287+'[1]Incremental_Cost Year 3'!$AU$287</f>
        <v>0</v>
      </c>
      <c r="M214" s="51">
        <f>'[1]Incremental_Cost Year 1'!$BB$287+'[1]Incremental_Cost Year 2'!$BB$287+'[1]Incremental_Cost Year 3'!$BB$287</f>
        <v>0</v>
      </c>
      <c r="N214" s="52">
        <f t="shared" ref="N214:N216" si="188">(L214+M214)-K214</f>
        <v>0</v>
      </c>
    </row>
    <row r="215" spans="1:14" ht="93.75" customHeight="1" x14ac:dyDescent="0.25">
      <c r="A215" s="4" t="s">
        <v>498</v>
      </c>
      <c r="B215" s="3" t="s">
        <v>817</v>
      </c>
      <c r="C215" s="4" t="s">
        <v>710</v>
      </c>
      <c r="D215" s="4" t="s">
        <v>118</v>
      </c>
      <c r="E215" s="4" t="s">
        <v>154</v>
      </c>
      <c r="F215" s="4" t="s">
        <v>34</v>
      </c>
      <c r="G215" s="78" t="s">
        <v>89</v>
      </c>
      <c r="H215" s="78">
        <f>'[1]Incremental_Cost Year 1'!$AT$288</f>
        <v>0</v>
      </c>
      <c r="I215" s="78">
        <f>'[1]Incremental_Cost Year 2'!$AT$288</f>
        <v>0</v>
      </c>
      <c r="J215" s="78">
        <f>'[1]Incremental_Cost Year 3'!$AT$288</f>
        <v>0</v>
      </c>
      <c r="K215" s="51">
        <f t="shared" si="187"/>
        <v>0</v>
      </c>
      <c r="L215" s="51">
        <f>'[1]Incremental_Cost Year 1'!$AU$288+'[1]Incremental_Cost Year 2'!$AU$288+'[1]Incremental_Cost Year 3'!$AU$288</f>
        <v>0</v>
      </c>
      <c r="M215" s="51">
        <f>'[1]Incremental_Cost Year 1'!$BB$288+'[1]Incremental_Cost Year 2'!$BB$288+'[1]Incremental_Cost Year 3'!$BB$288</f>
        <v>0</v>
      </c>
      <c r="N215" s="52">
        <f t="shared" si="188"/>
        <v>0</v>
      </c>
    </row>
    <row r="216" spans="1:14" ht="94.5" customHeight="1" x14ac:dyDescent="0.25">
      <c r="A216" s="4" t="s">
        <v>499</v>
      </c>
      <c r="B216" s="3" t="s">
        <v>818</v>
      </c>
      <c r="C216" s="4" t="s">
        <v>621</v>
      </c>
      <c r="D216" s="4" t="s">
        <v>118</v>
      </c>
      <c r="E216" s="4" t="s">
        <v>154</v>
      </c>
      <c r="F216" s="4" t="s">
        <v>34</v>
      </c>
      <c r="G216" s="7" t="s">
        <v>65</v>
      </c>
      <c r="H216" s="78">
        <f>'[1]Incremental_Cost Year 1'!$AT$289</f>
        <v>0</v>
      </c>
      <c r="I216" s="78">
        <f>'[1]Incremental_Cost Year 2'!$AT$289</f>
        <v>0</v>
      </c>
      <c r="J216" s="78">
        <f>'[1]Incremental_Cost Year 3'!$AT$289</f>
        <v>0</v>
      </c>
      <c r="K216" s="51">
        <f t="shared" si="187"/>
        <v>0</v>
      </c>
      <c r="L216" s="51">
        <f>'[1]Incremental_Cost Year 1'!$AU$289+'[1]Incremental_Cost Year 2'!$AU$289+'[1]Incremental_Cost Year 3'!$AU$289</f>
        <v>0</v>
      </c>
      <c r="M216" s="51">
        <f>'[1]Incremental_Cost Year 1'!$BB$289+'[1]Incremental_Cost Year 2'!$BB$289+'[1]Incremental_Cost Year 3'!$BB$289</f>
        <v>0</v>
      </c>
      <c r="N216" s="52">
        <f t="shared" si="188"/>
        <v>0</v>
      </c>
    </row>
    <row r="217" spans="1:14" ht="56.25" customHeight="1" x14ac:dyDescent="0.25">
      <c r="A217" s="25" t="s">
        <v>500</v>
      </c>
      <c r="B217" s="23" t="s">
        <v>820</v>
      </c>
      <c r="C217" s="25" t="s">
        <v>621</v>
      </c>
      <c r="D217" s="25" t="s">
        <v>118</v>
      </c>
      <c r="E217" s="25" t="s">
        <v>154</v>
      </c>
      <c r="F217" s="28">
        <v>2025</v>
      </c>
      <c r="G217" s="25">
        <v>2027</v>
      </c>
      <c r="H217" s="48">
        <f t="shared" ref="H217:N217" si="189">SUM(H218:H218)</f>
        <v>0</v>
      </c>
      <c r="I217" s="48">
        <f t="shared" si="189"/>
        <v>0</v>
      </c>
      <c r="J217" s="48">
        <f t="shared" si="189"/>
        <v>0</v>
      </c>
      <c r="K217" s="48">
        <f t="shared" si="189"/>
        <v>0</v>
      </c>
      <c r="L217" s="48">
        <f t="shared" si="189"/>
        <v>0</v>
      </c>
      <c r="M217" s="48">
        <f t="shared" si="189"/>
        <v>0</v>
      </c>
      <c r="N217" s="49">
        <f t="shared" si="189"/>
        <v>0</v>
      </c>
    </row>
    <row r="218" spans="1:14" ht="66.75" customHeight="1" x14ac:dyDescent="0.25">
      <c r="A218" s="4" t="s">
        <v>501</v>
      </c>
      <c r="B218" s="55" t="s">
        <v>502</v>
      </c>
      <c r="C218" s="4" t="s">
        <v>621</v>
      </c>
      <c r="D218" s="4" t="s">
        <v>118</v>
      </c>
      <c r="E218" s="4" t="s">
        <v>154</v>
      </c>
      <c r="F218" s="5" t="s">
        <v>34</v>
      </c>
      <c r="G218" s="78" t="s">
        <v>89</v>
      </c>
      <c r="H218" s="78">
        <f>'[1]Incremental_Cost Year 1'!$AT$294</f>
        <v>0</v>
      </c>
      <c r="I218" s="78">
        <f>'[1]Incremental_Cost Year 2'!$AT$294</f>
        <v>0</v>
      </c>
      <c r="J218" s="78">
        <f>'[1]Incremental_Cost Year 3'!$AT$294</f>
        <v>0</v>
      </c>
      <c r="K218" s="51">
        <f t="shared" ref="K218" si="190">SUM(H218:J218)</f>
        <v>0</v>
      </c>
      <c r="L218" s="51">
        <f>'[1]Incremental_Cost Year 1'!$AU$294+'[1]Incremental_Cost Year 2'!$AU$294+'[1]Incremental_Cost Year 3'!$AU$294</f>
        <v>0</v>
      </c>
      <c r="M218" s="51">
        <f>'[1]Incremental_Cost Year 1'!$BB$294+'[1]Incremental_Cost Year 2'!$BB$294+'[1]Incremental_Cost Year 3'!$BB$294</f>
        <v>0</v>
      </c>
      <c r="N218" s="52">
        <f t="shared" ref="N218" si="191">(L218+M218)-K218</f>
        <v>0</v>
      </c>
    </row>
    <row r="219" spans="1:14" ht="67.5" customHeight="1" x14ac:dyDescent="0.25">
      <c r="A219" s="25" t="s">
        <v>503</v>
      </c>
      <c r="B219" s="23" t="s">
        <v>819</v>
      </c>
      <c r="C219" s="25" t="s">
        <v>621</v>
      </c>
      <c r="D219" s="25" t="s">
        <v>118</v>
      </c>
      <c r="E219" s="25" t="s">
        <v>127</v>
      </c>
      <c r="F219" s="28">
        <v>2025</v>
      </c>
      <c r="G219" s="25">
        <v>2025</v>
      </c>
      <c r="H219" s="48">
        <f t="shared" ref="H219:J219" si="192">SUM(H220)</f>
        <v>616295878</v>
      </c>
      <c r="I219" s="48">
        <f t="shared" si="192"/>
        <v>0</v>
      </c>
      <c r="J219" s="48">
        <f t="shared" si="192"/>
        <v>0</v>
      </c>
      <c r="K219" s="48">
        <f>SUM(K220)</f>
        <v>616295878</v>
      </c>
      <c r="L219" s="48">
        <f t="shared" ref="L219:N219" si="193">SUM(L220)</f>
        <v>616295878</v>
      </c>
      <c r="M219" s="48">
        <f t="shared" si="193"/>
        <v>0</v>
      </c>
      <c r="N219" s="49">
        <f t="shared" si="193"/>
        <v>0</v>
      </c>
    </row>
    <row r="220" spans="1:14" ht="93.75" customHeight="1" x14ac:dyDescent="0.25">
      <c r="A220" s="4" t="s">
        <v>504</v>
      </c>
      <c r="B220" s="55" t="s">
        <v>505</v>
      </c>
      <c r="C220" s="4" t="s">
        <v>621</v>
      </c>
      <c r="D220" s="4" t="s">
        <v>118</v>
      </c>
      <c r="E220" s="4" t="s">
        <v>127</v>
      </c>
      <c r="F220" s="5" t="s">
        <v>34</v>
      </c>
      <c r="G220" s="4" t="s">
        <v>18</v>
      </c>
      <c r="H220" s="78">
        <f>'[1]Incremental_Cost Year 1'!$AT$295</f>
        <v>616295878</v>
      </c>
      <c r="I220" s="78">
        <f>'[1]Incremental_Cost Year 2'!$AT$295</f>
        <v>0</v>
      </c>
      <c r="J220" s="78">
        <f>'[1]Incremental_Cost Year 3'!$AT$295</f>
        <v>0</v>
      </c>
      <c r="K220" s="51">
        <f t="shared" ref="K220" si="194">SUM(H220:J220)</f>
        <v>616295878</v>
      </c>
      <c r="L220" s="51">
        <f>'[1]Incremental_Cost Year 1'!$AU$295+'[1]Incremental_Cost Year 2'!$AU$295+'[1]Incremental_Cost Year 3'!$AU$295</f>
        <v>616295878</v>
      </c>
      <c r="M220" s="51">
        <f>'[1]Incremental_Cost Year 1'!$BB$182+'[1]Incremental_Cost Year 2'!$BB$182+'[1]Incremental_Cost Year 3'!$BB$182</f>
        <v>0</v>
      </c>
      <c r="N220" s="52">
        <f t="shared" ref="N220" si="195">(L220+M220)-K220</f>
        <v>0</v>
      </c>
    </row>
    <row r="221" spans="1:14" ht="34.5" customHeight="1" x14ac:dyDescent="0.25">
      <c r="A221" s="132" t="s">
        <v>610</v>
      </c>
      <c r="B221" s="133"/>
      <c r="C221" s="133"/>
      <c r="D221" s="133"/>
      <c r="E221" s="133"/>
      <c r="F221" s="133"/>
      <c r="G221" s="133"/>
      <c r="H221" s="133"/>
      <c r="I221" s="133"/>
      <c r="J221" s="133"/>
      <c r="K221" s="133"/>
      <c r="L221" s="133"/>
      <c r="M221" s="133"/>
      <c r="N221" s="134"/>
    </row>
    <row r="222" spans="1:14" ht="50.25" customHeight="1" x14ac:dyDescent="0.25">
      <c r="A222" s="135" t="s">
        <v>804</v>
      </c>
      <c r="B222" s="136"/>
      <c r="C222" s="136"/>
      <c r="D222" s="136"/>
      <c r="E222" s="136"/>
      <c r="F222" s="136"/>
      <c r="G222" s="136"/>
      <c r="H222" s="136"/>
      <c r="I222" s="136"/>
      <c r="J222" s="136"/>
      <c r="K222" s="136"/>
      <c r="L222" s="136"/>
      <c r="M222" s="136"/>
      <c r="N222" s="137"/>
    </row>
    <row r="223" spans="1:14" ht="33.75" customHeight="1" x14ac:dyDescent="0.25">
      <c r="A223" s="138" t="s">
        <v>506</v>
      </c>
      <c r="B223" s="139"/>
      <c r="C223" s="139"/>
      <c r="D223" s="139"/>
      <c r="E223" s="139"/>
      <c r="F223" s="139"/>
      <c r="G223" s="140"/>
      <c r="H223" s="82">
        <f t="shared" ref="H223:N223" si="196">H224+H232+H247+H264</f>
        <v>392395410.77499998</v>
      </c>
      <c r="I223" s="82">
        <f t="shared" si="196"/>
        <v>326551572.48749995</v>
      </c>
      <c r="J223" s="82">
        <f t="shared" si="196"/>
        <v>322646931.77499998</v>
      </c>
      <c r="K223" s="82">
        <f t="shared" si="196"/>
        <v>1041593915.0375</v>
      </c>
      <c r="L223" s="82">
        <f t="shared" si="196"/>
        <v>982115914.79999995</v>
      </c>
      <c r="M223" s="82">
        <f t="shared" si="196"/>
        <v>4370000</v>
      </c>
      <c r="N223" s="83">
        <f t="shared" si="196"/>
        <v>-55108000.237499997</v>
      </c>
    </row>
    <row r="224" spans="1:14" ht="79.5" customHeight="1" x14ac:dyDescent="0.25">
      <c r="A224" s="84" t="s">
        <v>0</v>
      </c>
      <c r="B224" s="85" t="s">
        <v>507</v>
      </c>
      <c r="C224" s="84" t="s">
        <v>154</v>
      </c>
      <c r="D224" s="84" t="s">
        <v>305</v>
      </c>
      <c r="E224" s="84" t="s">
        <v>154</v>
      </c>
      <c r="F224" s="84">
        <v>2025</v>
      </c>
      <c r="G224" s="84">
        <v>2026</v>
      </c>
      <c r="H224" s="86">
        <f t="shared" ref="H224:J224" si="197">H225+H229</f>
        <v>2970416.5</v>
      </c>
      <c r="I224" s="86">
        <f t="shared" si="197"/>
        <v>0</v>
      </c>
      <c r="J224" s="86">
        <f t="shared" si="197"/>
        <v>0</v>
      </c>
      <c r="K224" s="86">
        <f>K225+K229</f>
        <v>2970416.5</v>
      </c>
      <c r="L224" s="86">
        <f t="shared" ref="L224:N224" si="198">L225+L229</f>
        <v>1390416.3</v>
      </c>
      <c r="M224" s="86">
        <f t="shared" si="198"/>
        <v>1580000</v>
      </c>
      <c r="N224" s="87">
        <f t="shared" si="198"/>
        <v>-0.19999999995343387</v>
      </c>
    </row>
    <row r="225" spans="1:14" ht="74.25" customHeight="1" x14ac:dyDescent="0.25">
      <c r="A225" s="25" t="s">
        <v>508</v>
      </c>
      <c r="B225" s="20" t="s">
        <v>509</v>
      </c>
      <c r="C225" s="25" t="s">
        <v>154</v>
      </c>
      <c r="D225" s="25" t="s">
        <v>313</v>
      </c>
      <c r="E225" s="25" t="s">
        <v>154</v>
      </c>
      <c r="F225" s="88">
        <v>2025</v>
      </c>
      <c r="G225" s="88">
        <v>2025</v>
      </c>
      <c r="H225" s="48">
        <f t="shared" ref="H225:J225" si="199">SUM(H226:H228)</f>
        <v>881151.25</v>
      </c>
      <c r="I225" s="48">
        <f t="shared" si="199"/>
        <v>0</v>
      </c>
      <c r="J225" s="48">
        <f t="shared" si="199"/>
        <v>0</v>
      </c>
      <c r="K225" s="48">
        <f>SUM(K226:K228)</f>
        <v>881151.25</v>
      </c>
      <c r="L225" s="48">
        <f t="shared" ref="L225:N225" si="200">SUM(L226:L228)</f>
        <v>231151</v>
      </c>
      <c r="M225" s="48">
        <f t="shared" si="200"/>
        <v>650000</v>
      </c>
      <c r="N225" s="49">
        <f t="shared" si="200"/>
        <v>-0.25</v>
      </c>
    </row>
    <row r="226" spans="1:14" ht="39.75" customHeight="1" x14ac:dyDescent="0.25">
      <c r="A226" s="4" t="s">
        <v>510</v>
      </c>
      <c r="B226" s="3" t="s">
        <v>307</v>
      </c>
      <c r="C226" s="4" t="s">
        <v>618</v>
      </c>
      <c r="D226" s="4" t="s">
        <v>62</v>
      </c>
      <c r="E226" s="4" t="s">
        <v>154</v>
      </c>
      <c r="F226" s="4" t="s">
        <v>74</v>
      </c>
      <c r="G226" s="4" t="s">
        <v>74</v>
      </c>
      <c r="H226" s="78">
        <f>'[1]Incremental_Cost Year 1'!$AT$302</f>
        <v>681151.25</v>
      </c>
      <c r="I226" s="78">
        <f>'[1]Incremental_Cost Year 2'!$AT$302</f>
        <v>0</v>
      </c>
      <c r="J226" s="78">
        <f>'[1]Incremental_Cost Year 3'!$AT$302</f>
        <v>0</v>
      </c>
      <c r="K226" s="51">
        <f t="shared" ref="K226:K228" si="201">SUM(H226:J226)</f>
        <v>681151.25</v>
      </c>
      <c r="L226" s="51">
        <f>'[1]Incremental_Cost Year 1'!$AU$302+'[1]Incremental_Cost Year 2'!$AU$302+'[1]Incremental_Cost Year 3'!$AU$302</f>
        <v>31151</v>
      </c>
      <c r="M226" s="51">
        <f>'[1]Incremental_Cost Year 1'!$BB$302+'[1]Incremental_Cost Year 2'!$BB$302+'[1]Incremental_Cost Year 3'!$BB$302</f>
        <v>650000</v>
      </c>
      <c r="N226" s="52">
        <f t="shared" ref="N226:N228" si="202">(L226+M226)-K226</f>
        <v>-0.25</v>
      </c>
    </row>
    <row r="227" spans="1:14" ht="36" customHeight="1" x14ac:dyDescent="0.25">
      <c r="A227" s="4" t="s">
        <v>511</v>
      </c>
      <c r="B227" s="3" t="s">
        <v>309</v>
      </c>
      <c r="C227" s="4" t="s">
        <v>618</v>
      </c>
      <c r="D227" s="4" t="s">
        <v>62</v>
      </c>
      <c r="E227" s="4" t="s">
        <v>154</v>
      </c>
      <c r="F227" s="4" t="s">
        <v>74</v>
      </c>
      <c r="G227" s="4" t="s">
        <v>74</v>
      </c>
      <c r="H227" s="78">
        <f>'[1]Incremental_Cost Year 1'!$AT$303</f>
        <v>200000</v>
      </c>
      <c r="I227" s="78">
        <f>'[1]Incremental_Cost Year 2'!$AT$303</f>
        <v>0</v>
      </c>
      <c r="J227" s="78">
        <f>'[1]Incremental_Cost Year 3'!$AT$303</f>
        <v>0</v>
      </c>
      <c r="K227" s="51">
        <f t="shared" si="201"/>
        <v>200000</v>
      </c>
      <c r="L227" s="51">
        <f>'[1]Incremental_Cost Year 1'!$AU$303+'[1]Incremental_Cost Year 2'!$AU$303+'[1]Incremental_Cost Year 3'!$AU$303</f>
        <v>200000</v>
      </c>
      <c r="M227" s="51">
        <f>'[1]Incremental_Cost Year 1'!$BB$303+'[1]Incremental_Cost Year 2'!$BB$303+'[1]Incremental_Cost Year 3'!$BB$303</f>
        <v>0</v>
      </c>
      <c r="N227" s="52">
        <f t="shared" si="202"/>
        <v>0</v>
      </c>
    </row>
    <row r="228" spans="1:14" ht="41.25" customHeight="1" x14ac:dyDescent="0.25">
      <c r="A228" s="4" t="s">
        <v>512</v>
      </c>
      <c r="B228" s="3" t="s">
        <v>311</v>
      </c>
      <c r="C228" s="4" t="s">
        <v>154</v>
      </c>
      <c r="D228" s="4" t="s">
        <v>125</v>
      </c>
      <c r="E228" s="4" t="s">
        <v>154</v>
      </c>
      <c r="F228" s="4" t="s">
        <v>74</v>
      </c>
      <c r="G228" s="4" t="s">
        <v>74</v>
      </c>
      <c r="H228" s="78">
        <f>'[1]Incremental_Cost Year 1'!$AT$304</f>
        <v>0</v>
      </c>
      <c r="I228" s="78">
        <f>'[1]Incremental_Cost Year 2'!$AT$304</f>
        <v>0</v>
      </c>
      <c r="J228" s="78">
        <f>'[1]Incremental_Cost Year 3'!$AT$304</f>
        <v>0</v>
      </c>
      <c r="K228" s="51">
        <f t="shared" si="201"/>
        <v>0</v>
      </c>
      <c r="L228" s="51">
        <f>'[1]Incremental_Cost Year 1'!$AU$304+'[1]Incremental_Cost Year 2'!$AU$304+'[1]Incremental_Cost Year 3'!$AU$304</f>
        <v>0</v>
      </c>
      <c r="M228" s="51">
        <f>'[1]Incremental_Cost Year 1'!$BB$304+'[1]Incremental_Cost Year 2'!$BB$304+'[1]Incremental_Cost Year 3'!$BB$304</f>
        <v>0</v>
      </c>
      <c r="N228" s="52">
        <f t="shared" si="202"/>
        <v>0</v>
      </c>
    </row>
    <row r="229" spans="1:14" ht="70.5" customHeight="1" x14ac:dyDescent="0.25">
      <c r="A229" s="25" t="s">
        <v>513</v>
      </c>
      <c r="B229" s="20" t="s">
        <v>514</v>
      </c>
      <c r="C229" s="25" t="s">
        <v>154</v>
      </c>
      <c r="D229" s="25" t="s">
        <v>313</v>
      </c>
      <c r="E229" s="25" t="s">
        <v>154</v>
      </c>
      <c r="F229" s="88">
        <v>2025</v>
      </c>
      <c r="G229" s="88">
        <v>2026</v>
      </c>
      <c r="H229" s="48">
        <f t="shared" ref="H229:J229" si="203">SUM(H230:H231)</f>
        <v>2089265.25</v>
      </c>
      <c r="I229" s="48">
        <f t="shared" si="203"/>
        <v>0</v>
      </c>
      <c r="J229" s="48">
        <f t="shared" si="203"/>
        <v>0</v>
      </c>
      <c r="K229" s="48">
        <f>SUM(K230:K231)</f>
        <v>2089265.25</v>
      </c>
      <c r="L229" s="48">
        <f t="shared" ref="L229:N229" si="204">SUM(L230:L231)</f>
        <v>1159265.3</v>
      </c>
      <c r="M229" s="48">
        <f t="shared" si="204"/>
        <v>930000</v>
      </c>
      <c r="N229" s="49">
        <f t="shared" si="204"/>
        <v>5.0000000046566129E-2</v>
      </c>
    </row>
    <row r="230" spans="1:14" ht="47.25" customHeight="1" x14ac:dyDescent="0.25">
      <c r="A230" s="4" t="s">
        <v>515</v>
      </c>
      <c r="B230" s="3" t="s">
        <v>315</v>
      </c>
      <c r="C230" s="4" t="s">
        <v>618</v>
      </c>
      <c r="D230" s="4" t="s">
        <v>62</v>
      </c>
      <c r="E230" s="4" t="s">
        <v>154</v>
      </c>
      <c r="F230" s="4" t="s">
        <v>74</v>
      </c>
      <c r="G230" s="4" t="s">
        <v>18</v>
      </c>
      <c r="H230" s="78">
        <f>'[1]Incremental_Cost Year 1'!$AT$307</f>
        <v>2089265.25</v>
      </c>
      <c r="I230" s="78">
        <f>'[1]Incremental_Cost Year 2'!$AT$307</f>
        <v>0</v>
      </c>
      <c r="J230" s="78">
        <f>'[1]Incremental_Cost Year 3'!$AT$307</f>
        <v>0</v>
      </c>
      <c r="K230" s="51">
        <f t="shared" ref="K230:K231" si="205">SUM(H230:J230)</f>
        <v>2089265.25</v>
      </c>
      <c r="L230" s="51">
        <f>'[1]Incremental_Cost Year 1'!$AU$307+'[1]Incremental_Cost Year 2'!$AU$307+'[1]Incremental_Cost Year 3'!$AU$307</f>
        <v>1159265.3</v>
      </c>
      <c r="M230" s="51">
        <f>'[1]Incremental_Cost Year 1'!$BB$307+'[1]Incremental_Cost Year 2'!$BB$307+'[1]Incremental_Cost Year 3'!$BB$307</f>
        <v>930000</v>
      </c>
      <c r="N230" s="52">
        <f t="shared" ref="N230:N231" si="206">(L230+M230)-K230</f>
        <v>5.0000000046566129E-2</v>
      </c>
    </row>
    <row r="231" spans="1:14" ht="42.75" customHeight="1" x14ac:dyDescent="0.25">
      <c r="A231" s="4" t="s">
        <v>516</v>
      </c>
      <c r="B231" s="2" t="s">
        <v>517</v>
      </c>
      <c r="C231" s="4" t="s">
        <v>154</v>
      </c>
      <c r="D231" s="4" t="s">
        <v>125</v>
      </c>
      <c r="E231" s="4" t="s">
        <v>154</v>
      </c>
      <c r="F231" s="4" t="s">
        <v>46</v>
      </c>
      <c r="G231" s="4" t="s">
        <v>46</v>
      </c>
      <c r="H231" s="78">
        <f>'[1]Incremental_Cost Year 1'!$AT$308</f>
        <v>0</v>
      </c>
      <c r="I231" s="78">
        <f>'[1]Incremental_Cost Year 2'!$AT$308</f>
        <v>0</v>
      </c>
      <c r="J231" s="78">
        <f>'[1]Incremental_Cost Year 3'!$AT$308</f>
        <v>0</v>
      </c>
      <c r="K231" s="51">
        <f t="shared" si="205"/>
        <v>0</v>
      </c>
      <c r="L231" s="51">
        <f>'[1]Incremental_Cost Year 1'!$AU$308+'[1]Incremental_Cost Year 2'!$AU$308+'[1]Incremental_Cost Year 3'!$AU$308</f>
        <v>0</v>
      </c>
      <c r="M231" s="51">
        <f>'[1]Incremental_Cost Year 1'!$BB$308+'[1]Incremental_Cost Year 2'!$BB$308+'[1]Incremental_Cost Year 3'!$BB$308</f>
        <v>0</v>
      </c>
      <c r="N231" s="52">
        <f t="shared" si="206"/>
        <v>0</v>
      </c>
    </row>
    <row r="232" spans="1:14" ht="145.5" customHeight="1" x14ac:dyDescent="0.25">
      <c r="A232" s="9" t="s">
        <v>0</v>
      </c>
      <c r="B232" s="80" t="s">
        <v>518</v>
      </c>
      <c r="C232" s="9" t="s">
        <v>154</v>
      </c>
      <c r="D232" s="9" t="s">
        <v>809</v>
      </c>
      <c r="E232" s="9" t="s">
        <v>790</v>
      </c>
      <c r="F232" s="9">
        <v>2025</v>
      </c>
      <c r="G232" s="9">
        <v>2027</v>
      </c>
      <c r="H232" s="46">
        <f t="shared" ref="H232:N232" si="207">H233+H236+H239+H242+H244</f>
        <v>56895798.375</v>
      </c>
      <c r="I232" s="46">
        <f t="shared" si="207"/>
        <v>51935195.962499999</v>
      </c>
      <c r="J232" s="46">
        <f t="shared" si="207"/>
        <v>51195874.875</v>
      </c>
      <c r="K232" s="46">
        <f t="shared" si="207"/>
        <v>160026869.21250001</v>
      </c>
      <c r="L232" s="46">
        <f t="shared" si="207"/>
        <v>158106869.19999999</v>
      </c>
      <c r="M232" s="46">
        <f t="shared" si="207"/>
        <v>720000</v>
      </c>
      <c r="N232" s="47">
        <f t="shared" si="207"/>
        <v>-1200000.0124999997</v>
      </c>
    </row>
    <row r="233" spans="1:14" ht="76.5" customHeight="1" x14ac:dyDescent="0.25">
      <c r="A233" s="25" t="s">
        <v>519</v>
      </c>
      <c r="B233" s="20" t="s">
        <v>520</v>
      </c>
      <c r="C233" s="25" t="s">
        <v>618</v>
      </c>
      <c r="D233" s="25" t="s">
        <v>62</v>
      </c>
      <c r="E233" s="25" t="s">
        <v>523</v>
      </c>
      <c r="F233" s="25">
        <v>2026</v>
      </c>
      <c r="G233" s="25">
        <v>2027</v>
      </c>
      <c r="H233" s="48">
        <f t="shared" ref="H233:J233" si="208">SUM(H234:H235)</f>
        <v>0</v>
      </c>
      <c r="I233" s="48">
        <f t="shared" si="208"/>
        <v>1394989.0874999999</v>
      </c>
      <c r="J233" s="48">
        <f t="shared" si="208"/>
        <v>655668</v>
      </c>
      <c r="K233" s="48">
        <f>SUM(K234:K235)</f>
        <v>2050657.0874999999</v>
      </c>
      <c r="L233" s="48">
        <f t="shared" ref="L233:N233" si="209">SUM(L234:L235)</f>
        <v>1330657</v>
      </c>
      <c r="M233" s="48">
        <f t="shared" si="209"/>
        <v>720000</v>
      </c>
      <c r="N233" s="49">
        <f t="shared" si="209"/>
        <v>-8.7500000023283064E-2</v>
      </c>
    </row>
    <row r="234" spans="1:14" ht="58.5" customHeight="1" x14ac:dyDescent="0.25">
      <c r="A234" s="4" t="s">
        <v>521</v>
      </c>
      <c r="B234" s="3" t="s">
        <v>522</v>
      </c>
      <c r="C234" s="4" t="s">
        <v>618</v>
      </c>
      <c r="D234" s="4" t="s">
        <v>62</v>
      </c>
      <c r="E234" s="4" t="s">
        <v>523</v>
      </c>
      <c r="F234" s="4" t="s">
        <v>46</v>
      </c>
      <c r="G234" s="4" t="s">
        <v>65</v>
      </c>
      <c r="H234" s="78">
        <f>'[1]Incremental_Cost Year 1'!$AT$313</f>
        <v>0</v>
      </c>
      <c r="I234" s="78">
        <f>'[1]Incremental_Cost Year 2'!$AT$313</f>
        <v>739321.08750000002</v>
      </c>
      <c r="J234" s="78">
        <f>'[1]Incremental_Cost Year 3'!$AT$313</f>
        <v>0</v>
      </c>
      <c r="K234" s="51">
        <f t="shared" ref="K234:K235" si="210">SUM(H234:J234)</f>
        <v>739321.08750000002</v>
      </c>
      <c r="L234" s="51">
        <f>'[1]Incremental_Cost Year 1'!$AU$313+'[1]Incremental_Cost Year 2'!$AU$313+'[1]Incremental_Cost Year 3'!$AU$313</f>
        <v>19321</v>
      </c>
      <c r="M234" s="51">
        <f>'[1]Incremental_Cost Year 1'!$BB$313+'[1]Incremental_Cost Year 2'!$BB$313+'[1]Incremental_Cost Year 3'!$BB$313</f>
        <v>720000</v>
      </c>
      <c r="N234" s="52">
        <f t="shared" ref="N234:N235" si="211">(L234+M234)-K234</f>
        <v>-8.7500000023283064E-2</v>
      </c>
    </row>
    <row r="235" spans="1:14" ht="59.25" customHeight="1" x14ac:dyDescent="0.25">
      <c r="A235" s="4" t="s">
        <v>524</v>
      </c>
      <c r="B235" s="3" t="s">
        <v>525</v>
      </c>
      <c r="C235" s="4" t="s">
        <v>618</v>
      </c>
      <c r="D235" s="4" t="s">
        <v>62</v>
      </c>
      <c r="E235" s="4" t="s">
        <v>523</v>
      </c>
      <c r="F235" s="4" t="s">
        <v>67</v>
      </c>
      <c r="G235" s="4" t="s">
        <v>88</v>
      </c>
      <c r="H235" s="78">
        <f>'[1]Incremental_Cost Year 1'!$AT$314</f>
        <v>0</v>
      </c>
      <c r="I235" s="78">
        <f>'[1]Incremental_Cost Year 2'!$AT$314</f>
        <v>655668</v>
      </c>
      <c r="J235" s="78">
        <f>'[1]Incremental_Cost Year 3'!$AT$314</f>
        <v>655668</v>
      </c>
      <c r="K235" s="51">
        <f t="shared" si="210"/>
        <v>1311336</v>
      </c>
      <c r="L235" s="51">
        <f>'[1]Incremental_Cost Year 1'!$AU$314+'[1]Incremental_Cost Year 2'!$AU$314+'[1]Incremental_Cost Year 3'!$AU$314</f>
        <v>1311336</v>
      </c>
      <c r="M235" s="51">
        <f>'[1]Incremental_Cost Year 1'!$BB$314+'[1]Incremental_Cost Year 2'!$BB$314+'[1]Incremental_Cost Year 3'!$BB$314</f>
        <v>0</v>
      </c>
      <c r="N235" s="52">
        <f t="shared" si="211"/>
        <v>0</v>
      </c>
    </row>
    <row r="236" spans="1:14" ht="70.5" customHeight="1" x14ac:dyDescent="0.25">
      <c r="A236" s="25" t="s">
        <v>526</v>
      </c>
      <c r="B236" s="20" t="s">
        <v>527</v>
      </c>
      <c r="C236" s="25" t="s">
        <v>622</v>
      </c>
      <c r="D236" s="25" t="s">
        <v>126</v>
      </c>
      <c r="E236" s="25" t="s">
        <v>128</v>
      </c>
      <c r="F236" s="25">
        <v>2025</v>
      </c>
      <c r="G236" s="25">
        <v>2027</v>
      </c>
      <c r="H236" s="48">
        <f t="shared" ref="H236:J236" si="212">SUM(H237:H238)</f>
        <v>41497852.5</v>
      </c>
      <c r="I236" s="48">
        <f t="shared" si="212"/>
        <v>41497852.5</v>
      </c>
      <c r="J236" s="48">
        <f t="shared" si="212"/>
        <v>41497852.5</v>
      </c>
      <c r="K236" s="48">
        <f>SUM(K237:K238)</f>
        <v>124493557.5</v>
      </c>
      <c r="L236" s="48">
        <f t="shared" ref="L236:N236" si="213">SUM(L237:L238)</f>
        <v>124493557.5</v>
      </c>
      <c r="M236" s="48">
        <f t="shared" si="213"/>
        <v>0</v>
      </c>
      <c r="N236" s="49">
        <f t="shared" si="213"/>
        <v>0</v>
      </c>
    </row>
    <row r="237" spans="1:14" ht="48" customHeight="1" x14ac:dyDescent="0.25">
      <c r="A237" s="4" t="s">
        <v>528</v>
      </c>
      <c r="B237" s="3" t="s">
        <v>529</v>
      </c>
      <c r="C237" s="4" t="s">
        <v>623</v>
      </c>
      <c r="D237" s="4" t="s">
        <v>127</v>
      </c>
      <c r="E237" s="4" t="s">
        <v>128</v>
      </c>
      <c r="F237" s="5" t="s">
        <v>34</v>
      </c>
      <c r="G237" s="5" t="s">
        <v>89</v>
      </c>
      <c r="H237" s="78">
        <f>'[1]Incremental_Cost Year 1'!$AT$318</f>
        <v>11592652.5</v>
      </c>
      <c r="I237" s="78">
        <f>'[1]Incremental_Cost Year 2'!$AT$318</f>
        <v>11592652.5</v>
      </c>
      <c r="J237" s="78">
        <f>'[1]Incremental_Cost Year 3'!$AT$318</f>
        <v>11592652.5</v>
      </c>
      <c r="K237" s="51">
        <f t="shared" ref="K237:K238" si="214">SUM(H237:J237)</f>
        <v>34777957.5</v>
      </c>
      <c r="L237" s="51">
        <f>'[1]Incremental_Cost Year 1'!$AU$318+'[1]Incremental_Cost Year 2'!$AU$318+'[1]Incremental_Cost Year 3'!$AU$318</f>
        <v>34777957.5</v>
      </c>
      <c r="M237" s="51">
        <f>'[1]Incremental_Cost Year 1'!$BB$318+'[1]Incremental_Cost Year 2'!$BB$318+'[1]Incremental_Cost Year 3'!$BB$318</f>
        <v>0</v>
      </c>
      <c r="N237" s="52">
        <f t="shared" ref="N237:N238" si="215">(L237+M237)-K237</f>
        <v>0</v>
      </c>
    </row>
    <row r="238" spans="1:14" ht="64.5" customHeight="1" x14ac:dyDescent="0.25">
      <c r="A238" s="4" t="s">
        <v>530</v>
      </c>
      <c r="B238" s="3" t="s">
        <v>531</v>
      </c>
      <c r="C238" s="4" t="s">
        <v>623</v>
      </c>
      <c r="D238" s="4" t="s">
        <v>127</v>
      </c>
      <c r="E238" s="4" t="s">
        <v>154</v>
      </c>
      <c r="F238" s="5" t="s">
        <v>34</v>
      </c>
      <c r="G238" s="5" t="s">
        <v>89</v>
      </c>
      <c r="H238" s="78">
        <f>'[1]Incremental_Cost Year 1'!$AT$319</f>
        <v>29905200</v>
      </c>
      <c r="I238" s="78">
        <f>'[1]Incremental_Cost Year 2'!$AT$319</f>
        <v>29905200</v>
      </c>
      <c r="J238" s="78">
        <f>'[1]Incremental_Cost Year 3'!$AT$319</f>
        <v>29905200</v>
      </c>
      <c r="K238" s="51">
        <f t="shared" si="214"/>
        <v>89715600</v>
      </c>
      <c r="L238" s="51">
        <f>'[1]Incremental_Cost Year 1'!$AU$319+'[1]Incremental_Cost Year 2'!$AU$319+'[1]Incremental_Cost Year 3'!$AU$319</f>
        <v>89715600</v>
      </c>
      <c r="M238" s="51">
        <f>'[1]Incremental_Cost Year 1'!$BB$319+'[1]Incremental_Cost Year 2'!$BB$319+'[1]Incremental_Cost Year 3'!$BB$319</f>
        <v>0</v>
      </c>
      <c r="N238" s="52">
        <f t="shared" si="215"/>
        <v>0</v>
      </c>
    </row>
    <row r="239" spans="1:14" ht="84.75" customHeight="1" x14ac:dyDescent="0.25">
      <c r="A239" s="25" t="s">
        <v>532</v>
      </c>
      <c r="B239" s="20" t="s">
        <v>533</v>
      </c>
      <c r="C239" s="25" t="s">
        <v>154</v>
      </c>
      <c r="D239" s="25" t="s">
        <v>127</v>
      </c>
      <c r="E239" s="25" t="s">
        <v>788</v>
      </c>
      <c r="F239" s="25">
        <v>2025</v>
      </c>
      <c r="G239" s="25">
        <v>2027</v>
      </c>
      <c r="H239" s="48">
        <f t="shared" ref="H239:J239" si="216">SUM(H240:H241)</f>
        <v>7959327.1875</v>
      </c>
      <c r="I239" s="48">
        <f t="shared" si="216"/>
        <v>7959327.1875</v>
      </c>
      <c r="J239" s="48">
        <f t="shared" si="216"/>
        <v>7959327.1875</v>
      </c>
      <c r="K239" s="48">
        <f>SUM(K240:K241)</f>
        <v>23877981.5625</v>
      </c>
      <c r="L239" s="48">
        <f>SUM(L240:L241)</f>
        <v>23877981.600000001</v>
      </c>
      <c r="M239" s="48">
        <f>SUM(M240:M241)</f>
        <v>0</v>
      </c>
      <c r="N239" s="49">
        <f>SUM(N240:N241)</f>
        <v>3.7500000093132257E-2</v>
      </c>
    </row>
    <row r="240" spans="1:14" ht="74.25" customHeight="1" x14ac:dyDescent="0.25">
      <c r="A240" s="4" t="s">
        <v>534</v>
      </c>
      <c r="B240" s="3" t="s">
        <v>535</v>
      </c>
      <c r="C240" s="4" t="s">
        <v>624</v>
      </c>
      <c r="D240" s="4" t="s">
        <v>536</v>
      </c>
      <c r="E240" s="4" t="s">
        <v>745</v>
      </c>
      <c r="F240" s="5" t="s">
        <v>34</v>
      </c>
      <c r="G240" s="4" t="s">
        <v>89</v>
      </c>
      <c r="H240" s="78">
        <f>'[1]Incremental_Cost Year 1'!$AT$323</f>
        <v>483027.1875</v>
      </c>
      <c r="I240" s="78">
        <f>'[1]Incremental_Cost Year 2'!$AT$323</f>
        <v>483027.1875</v>
      </c>
      <c r="J240" s="78">
        <f>'[1]Incremental_Cost Year 3'!$AT$323</f>
        <v>483027.1875</v>
      </c>
      <c r="K240" s="51">
        <f t="shared" ref="K240:K241" si="217">SUM(H240:J240)</f>
        <v>1449081.5625</v>
      </c>
      <c r="L240" s="51">
        <f>'[1]Incremental_Cost Year 1'!$AU$323+'[1]Incremental_Cost Year 2'!$AU$323+'[1]Incremental_Cost Year 3'!$AU$323</f>
        <v>1449081.6</v>
      </c>
      <c r="M240" s="51">
        <f>'[1]Incremental_Cost Year 1'!$BB$323+'[1]Incremental_Cost Year 2'!$BB$323+'[1]Incremental_Cost Year 3'!$BB$323</f>
        <v>0</v>
      </c>
      <c r="N240" s="52">
        <f t="shared" ref="N240:N241" si="218">(L240+M240)-K240</f>
        <v>3.7500000093132257E-2</v>
      </c>
    </row>
    <row r="241" spans="1:20" ht="88.5" customHeight="1" x14ac:dyDescent="0.25">
      <c r="A241" s="4" t="s">
        <v>537</v>
      </c>
      <c r="B241" s="3" t="s">
        <v>538</v>
      </c>
      <c r="C241" s="4" t="s">
        <v>623</v>
      </c>
      <c r="D241" s="4" t="s">
        <v>127</v>
      </c>
      <c r="E241" s="4" t="s">
        <v>789</v>
      </c>
      <c r="F241" s="5" t="s">
        <v>34</v>
      </c>
      <c r="G241" s="5" t="s">
        <v>89</v>
      </c>
      <c r="H241" s="78">
        <f>'[1]Incremental_Cost Year 1'!$AT$324</f>
        <v>7476300</v>
      </c>
      <c r="I241" s="78">
        <f>'[1]Incremental_Cost Year 2'!$AT$324</f>
        <v>7476300</v>
      </c>
      <c r="J241" s="78">
        <f>'[1]Incremental_Cost Year 3'!$AT$324</f>
        <v>7476300</v>
      </c>
      <c r="K241" s="51">
        <f t="shared" si="217"/>
        <v>22428900</v>
      </c>
      <c r="L241" s="51">
        <f>'[1]Incremental_Cost Year 1'!$AU$324+'[1]Incremental_Cost Year 2'!$AU$324+'[1]Incremental_Cost Year 3'!$AU$324</f>
        <v>22428900</v>
      </c>
      <c r="M241" s="51">
        <f>'[1]Incremental_Cost Year 1'!$BB$324+'[1]Incremental_Cost Year 2'!$BB$324+'[1]Incremental_Cost Year 3'!$BB$324</f>
        <v>0</v>
      </c>
      <c r="N241" s="52">
        <f t="shared" si="218"/>
        <v>0</v>
      </c>
    </row>
    <row r="242" spans="1:20" ht="69.75" customHeight="1" x14ac:dyDescent="0.25">
      <c r="A242" s="25" t="s">
        <v>539</v>
      </c>
      <c r="B242" s="20" t="s">
        <v>129</v>
      </c>
      <c r="C242" s="25" t="s">
        <v>154</v>
      </c>
      <c r="D242" s="25" t="s">
        <v>79</v>
      </c>
      <c r="E242" s="25" t="s">
        <v>810</v>
      </c>
      <c r="F242" s="25">
        <v>2025</v>
      </c>
      <c r="G242" s="25">
        <v>2025</v>
      </c>
      <c r="H242" s="48">
        <f t="shared" ref="H242:N242" si="219">SUM(H243:H243)</f>
        <v>6955591.5</v>
      </c>
      <c r="I242" s="48">
        <f t="shared" si="219"/>
        <v>0</v>
      </c>
      <c r="J242" s="48">
        <f t="shared" si="219"/>
        <v>0</v>
      </c>
      <c r="K242" s="48">
        <f t="shared" si="219"/>
        <v>6955591.5</v>
      </c>
      <c r="L242" s="48">
        <f t="shared" si="219"/>
        <v>6955591.5</v>
      </c>
      <c r="M242" s="48">
        <f t="shared" si="219"/>
        <v>0</v>
      </c>
      <c r="N242" s="49">
        <f t="shared" si="219"/>
        <v>0</v>
      </c>
    </row>
    <row r="243" spans="1:20" ht="65.25" customHeight="1" x14ac:dyDescent="0.25">
      <c r="A243" s="4" t="s">
        <v>540</v>
      </c>
      <c r="B243" s="3" t="s">
        <v>541</v>
      </c>
      <c r="C243" s="97" t="s">
        <v>808</v>
      </c>
      <c r="D243" s="97" t="s">
        <v>79</v>
      </c>
      <c r="E243" s="4" t="s">
        <v>811</v>
      </c>
      <c r="F243" s="5" t="s">
        <v>34</v>
      </c>
      <c r="G243" s="7" t="s">
        <v>18</v>
      </c>
      <c r="H243" s="78">
        <f>'[1]Incremental_Cost Year 1'!$AT$328</f>
        <v>6955591.5</v>
      </c>
      <c r="I243" s="78">
        <f>'[1]Incremental_Cost Year 2'!$AT$328</f>
        <v>0</v>
      </c>
      <c r="J243" s="78">
        <f>'[1]Incremental_Cost Year 3'!$AT$328</f>
        <v>0</v>
      </c>
      <c r="K243" s="51">
        <f t="shared" ref="K243" si="220">SUM(H243:J243)</f>
        <v>6955591.5</v>
      </c>
      <c r="L243" s="51">
        <f>'[1]Incremental_Cost Year 1'!$AU$328+'[1]Incremental_Cost Year 2'!$AU$328+'[1]Incremental_Cost Year 3'!$AU$328</f>
        <v>6955591.5</v>
      </c>
      <c r="M243" s="51">
        <f>'[1]Incremental_Cost Year 1'!$BB$328+'[1]Incremental_Cost Year 2'!$BB$328+'[1]Incremental_Cost Year 3'!$BB$328</f>
        <v>0</v>
      </c>
      <c r="N243" s="52">
        <f t="shared" ref="N243" si="221">(L243+M243)-K243</f>
        <v>0</v>
      </c>
      <c r="S243" s="119"/>
      <c r="T243" s="119"/>
    </row>
    <row r="244" spans="1:20" ht="53.25" customHeight="1" x14ac:dyDescent="0.25">
      <c r="A244" s="25" t="s">
        <v>542</v>
      </c>
      <c r="B244" s="23" t="s">
        <v>543</v>
      </c>
      <c r="C244" s="25" t="s">
        <v>623</v>
      </c>
      <c r="D244" s="25" t="s">
        <v>127</v>
      </c>
      <c r="E244" s="25" t="s">
        <v>154</v>
      </c>
      <c r="F244" s="28">
        <v>2025</v>
      </c>
      <c r="G244" s="25">
        <v>2027</v>
      </c>
      <c r="H244" s="48">
        <f>SUM(H245:H246)</f>
        <v>483027.1875</v>
      </c>
      <c r="I244" s="48">
        <f t="shared" ref="I244:N244" si="222">SUM(I245:I246)</f>
        <v>1083027.1875</v>
      </c>
      <c r="J244" s="48">
        <f t="shared" si="222"/>
        <v>1083027.1875</v>
      </c>
      <c r="K244" s="48">
        <f t="shared" si="222"/>
        <v>2649081.5625</v>
      </c>
      <c r="L244" s="48">
        <f t="shared" si="222"/>
        <v>1449081.6</v>
      </c>
      <c r="M244" s="48">
        <f t="shared" si="222"/>
        <v>0</v>
      </c>
      <c r="N244" s="49">
        <f t="shared" si="222"/>
        <v>-1199999.9624999999</v>
      </c>
    </row>
    <row r="245" spans="1:20" ht="53.25" customHeight="1" x14ac:dyDescent="0.25">
      <c r="A245" s="4" t="s">
        <v>544</v>
      </c>
      <c r="B245" s="55" t="s">
        <v>545</v>
      </c>
      <c r="C245" s="4" t="s">
        <v>623</v>
      </c>
      <c r="D245" s="4" t="s">
        <v>127</v>
      </c>
      <c r="E245" s="4" t="s">
        <v>154</v>
      </c>
      <c r="F245" s="5" t="s">
        <v>34</v>
      </c>
      <c r="G245" s="5" t="s">
        <v>89</v>
      </c>
      <c r="H245" s="78">
        <f>'[1]Incremental_Cost Year 1'!$AT$332</f>
        <v>483027.1875</v>
      </c>
      <c r="I245" s="78">
        <f>'[1]Incremental_Cost Year 2'!$AT$332</f>
        <v>483027.1875</v>
      </c>
      <c r="J245" s="78">
        <f>'[1]Incremental_Cost Year 3'!$AT$332</f>
        <v>483027.1875</v>
      </c>
      <c r="K245" s="51">
        <f t="shared" ref="K245:K246" si="223">SUM(H245:J245)</f>
        <v>1449081.5625</v>
      </c>
      <c r="L245" s="51">
        <f>'[1]Incremental_Cost Year 1'!$AU$332+'[1]Incremental_Cost Year 2'!$AU$332+'[1]Incremental_Cost Year 3'!$AU$332</f>
        <v>1449081.6</v>
      </c>
      <c r="M245" s="51">
        <f>'[1]Incremental_Cost Year 1'!$BB$332+'[1]Incremental_Cost Year 2'!$BB$332+'[1]Incremental_Cost Year 3'!$BB$332</f>
        <v>0</v>
      </c>
      <c r="N245" s="52">
        <f t="shared" ref="N245:N246" si="224">(L245+M245)-K245</f>
        <v>3.7500000093132257E-2</v>
      </c>
    </row>
    <row r="246" spans="1:20" ht="54" customHeight="1" x14ac:dyDescent="0.25">
      <c r="A246" s="4" t="s">
        <v>546</v>
      </c>
      <c r="B246" s="55" t="s">
        <v>547</v>
      </c>
      <c r="C246" s="4" t="s">
        <v>623</v>
      </c>
      <c r="D246" s="4" t="s">
        <v>127</v>
      </c>
      <c r="E246" s="4" t="s">
        <v>154</v>
      </c>
      <c r="F246" s="5" t="s">
        <v>46</v>
      </c>
      <c r="G246" s="5" t="s">
        <v>89</v>
      </c>
      <c r="H246" s="78">
        <f>'[1]Incremental_Cost Year 1'!$AT$333</f>
        <v>0</v>
      </c>
      <c r="I246" s="78">
        <f>'[1]Incremental_Cost Year 2'!$AT$333</f>
        <v>600000</v>
      </c>
      <c r="J246" s="78">
        <f>'[1]Incremental_Cost Year 3'!$AT$333</f>
        <v>600000</v>
      </c>
      <c r="K246" s="51">
        <f t="shared" si="223"/>
        <v>1200000</v>
      </c>
      <c r="L246" s="51">
        <f>'[1]Incremental_Cost Year 1'!$AU$333+'[1]Incremental_Cost Year 2'!$AU$333+'[1]Incremental_Cost Year 3'!$AU$333</f>
        <v>0</v>
      </c>
      <c r="M246" s="51">
        <f>'[1]Incremental_Cost Year 1'!$BB$333+'[1]Incremental_Cost Year 2'!$BB$333+'[1]Incremental_Cost Year 3'!$BB$333</f>
        <v>0</v>
      </c>
      <c r="N246" s="52">
        <f t="shared" si="224"/>
        <v>-1200000</v>
      </c>
    </row>
    <row r="247" spans="1:20" ht="111.75" customHeight="1" x14ac:dyDescent="0.25">
      <c r="A247" s="9" t="s">
        <v>0</v>
      </c>
      <c r="B247" s="80" t="s">
        <v>548</v>
      </c>
      <c r="C247" s="9" t="s">
        <v>154</v>
      </c>
      <c r="D247" s="9" t="s">
        <v>802</v>
      </c>
      <c r="E247" s="9" t="s">
        <v>795</v>
      </c>
      <c r="F247" s="9">
        <v>2025</v>
      </c>
      <c r="G247" s="9">
        <v>2030</v>
      </c>
      <c r="H247" s="46">
        <f>H248+H251+H256+H260+H262</f>
        <v>55076952.25</v>
      </c>
      <c r="I247" s="46">
        <f t="shared" ref="I247:J247" si="225">I248+I251+I256+I260+I262</f>
        <v>4556952.25</v>
      </c>
      <c r="J247" s="46">
        <f t="shared" si="225"/>
        <v>1391632.625</v>
      </c>
      <c r="K247" s="46">
        <f>K248+K251+K256+K260+K262</f>
        <v>61025537.125</v>
      </c>
      <c r="L247" s="46">
        <f>L248+L251+L256+L260+L262</f>
        <v>6097537</v>
      </c>
      <c r="M247" s="46">
        <f>M248+M251+M256+M260+M262</f>
        <v>1020000</v>
      </c>
      <c r="N247" s="47">
        <f>N248+N251+N256+N260+N262</f>
        <v>-53908000.125</v>
      </c>
    </row>
    <row r="248" spans="1:20" ht="115.5" customHeight="1" x14ac:dyDescent="0.25">
      <c r="A248" s="25" t="s">
        <v>549</v>
      </c>
      <c r="B248" s="20" t="s">
        <v>550</v>
      </c>
      <c r="C248" s="25" t="s">
        <v>154</v>
      </c>
      <c r="D248" s="25" t="s">
        <v>801</v>
      </c>
      <c r="E248" s="25" t="s">
        <v>791</v>
      </c>
      <c r="F248" s="25">
        <v>2025</v>
      </c>
      <c r="G248" s="25">
        <v>2026</v>
      </c>
      <c r="H248" s="48">
        <f t="shared" ref="H248:J248" si="226">SUM(H249:H250)</f>
        <v>2535687</v>
      </c>
      <c r="I248" s="48">
        <f t="shared" si="226"/>
        <v>2535687</v>
      </c>
      <c r="J248" s="48">
        <f t="shared" si="226"/>
        <v>0</v>
      </c>
      <c r="K248" s="48">
        <f>SUM(K249:K250)</f>
        <v>5071374</v>
      </c>
      <c r="L248" s="48">
        <f>SUM(L249:L250)</f>
        <v>3091374</v>
      </c>
      <c r="M248" s="48">
        <f>SUM(M249:M250)</f>
        <v>0</v>
      </c>
      <c r="N248" s="49">
        <f>SUM(N249:N250)</f>
        <v>-1980000</v>
      </c>
    </row>
    <row r="249" spans="1:20" ht="77.25" customHeight="1" x14ac:dyDescent="0.25">
      <c r="A249" s="4" t="s">
        <v>551</v>
      </c>
      <c r="B249" s="3" t="s">
        <v>552</v>
      </c>
      <c r="C249" s="4" t="s">
        <v>625</v>
      </c>
      <c r="D249" s="4" t="s">
        <v>130</v>
      </c>
      <c r="E249" s="4" t="s">
        <v>553</v>
      </c>
      <c r="F249" s="5" t="s">
        <v>34</v>
      </c>
      <c r="G249" s="7" t="s">
        <v>554</v>
      </c>
      <c r="H249" s="78">
        <f>'[1]Incremental_Cost Year 1'!$AT$340</f>
        <v>0</v>
      </c>
      <c r="I249" s="78">
        <f>'[1]Incremental_Cost Year 2'!$AT$340</f>
        <v>0</v>
      </c>
      <c r="J249" s="78">
        <f>'[1]Incremental_Cost Year 3'!$AT$340</f>
        <v>0</v>
      </c>
      <c r="K249" s="51">
        <f t="shared" ref="K249:K250" si="227">SUM(H249:J249)</f>
        <v>0</v>
      </c>
      <c r="L249" s="51">
        <f>'[1]Incremental_Cost Year 1'!$AU$340+'[1]Incremental_Cost Year 2'!$AU$340+'[1]Incremental_Cost Year 3'!$AU$340</f>
        <v>0</v>
      </c>
      <c r="M249" s="51">
        <f>'[1]Incremental_Cost Year 1'!$BB$340+'[1]Incremental_Cost Year 2'!$BB$340+'[1]Incremental_Cost Year 3'!$BB$340</f>
        <v>0</v>
      </c>
      <c r="N249" s="52">
        <f t="shared" ref="N249:N250" si="228">(L249+M249)-K249</f>
        <v>0</v>
      </c>
    </row>
    <row r="250" spans="1:20" ht="66" customHeight="1" x14ac:dyDescent="0.25">
      <c r="A250" s="4" t="s">
        <v>555</v>
      </c>
      <c r="B250" s="3" t="s">
        <v>556</v>
      </c>
      <c r="C250" s="97" t="s">
        <v>154</v>
      </c>
      <c r="D250" s="97" t="s">
        <v>803</v>
      </c>
      <c r="E250" s="4" t="s">
        <v>130</v>
      </c>
      <c r="F250" s="74" t="s">
        <v>74</v>
      </c>
      <c r="G250" s="7" t="s">
        <v>65</v>
      </c>
      <c r="H250" s="78">
        <f>'[1]Incremental_Cost Year 1'!$AT$341</f>
        <v>2535687</v>
      </c>
      <c r="I250" s="78">
        <f>'[1]Incremental_Cost Year 2'!$AT$341</f>
        <v>2535687</v>
      </c>
      <c r="J250" s="78">
        <f>'[1]Incremental_Cost Year 3'!$AT$341</f>
        <v>0</v>
      </c>
      <c r="K250" s="51">
        <f t="shared" si="227"/>
        <v>5071374</v>
      </c>
      <c r="L250" s="51">
        <f>'[1]Incremental_Cost Year 1'!$AU$341+'[1]Incremental_Cost Year 2'!$AU$341+'[1]Incremental_Cost Year 3'!$AU$341</f>
        <v>3091374</v>
      </c>
      <c r="M250" s="51">
        <f>'[1]Incremental_Cost Year 1'!$BB$341+'[1]Incremental_Cost Year 2'!$BB$341+'[1]Incremental_Cost Year 3'!$BB$341</f>
        <v>0</v>
      </c>
      <c r="N250" s="52">
        <f t="shared" si="228"/>
        <v>-1980000</v>
      </c>
    </row>
    <row r="251" spans="1:20" ht="123" customHeight="1" x14ac:dyDescent="0.25">
      <c r="A251" s="25" t="s">
        <v>557</v>
      </c>
      <c r="B251" s="20" t="s">
        <v>558</v>
      </c>
      <c r="C251" s="25" t="s">
        <v>625</v>
      </c>
      <c r="D251" s="25" t="s">
        <v>130</v>
      </c>
      <c r="E251" s="25" t="s">
        <v>792</v>
      </c>
      <c r="F251" s="25">
        <v>2025</v>
      </c>
      <c r="G251" s="25">
        <v>2027</v>
      </c>
      <c r="H251" s="48">
        <f>SUM(H252:H255)</f>
        <v>1941265.25</v>
      </c>
      <c r="I251" s="48">
        <f t="shared" ref="I251:N251" si="229">SUM(I252:I255)</f>
        <v>1281265.25</v>
      </c>
      <c r="J251" s="48">
        <f t="shared" si="229"/>
        <v>651632.625</v>
      </c>
      <c r="K251" s="48">
        <f t="shared" si="229"/>
        <v>3874163.125</v>
      </c>
      <c r="L251" s="48">
        <f t="shared" si="229"/>
        <v>3006163</v>
      </c>
      <c r="M251" s="48">
        <f t="shared" si="229"/>
        <v>660000</v>
      </c>
      <c r="N251" s="49">
        <f t="shared" si="229"/>
        <v>-208000.12500000023</v>
      </c>
    </row>
    <row r="252" spans="1:20" s="79" customFormat="1" ht="90" customHeight="1" x14ac:dyDescent="0.25">
      <c r="A252" s="4" t="s">
        <v>559</v>
      </c>
      <c r="B252" s="15" t="s">
        <v>560</v>
      </c>
      <c r="C252" s="50" t="s">
        <v>625</v>
      </c>
      <c r="D252" s="50" t="s">
        <v>130</v>
      </c>
      <c r="E252" s="50" t="s">
        <v>154</v>
      </c>
      <c r="F252" s="50" t="s">
        <v>34</v>
      </c>
      <c r="G252" s="50" t="s">
        <v>18</v>
      </c>
      <c r="H252" s="78">
        <f>'[1]Incremental_Cost Year 1'!$AT$343</f>
        <v>660000</v>
      </c>
      <c r="I252" s="78">
        <f>'[1]Incremental_Cost Year 2'!$AT$343</f>
        <v>0</v>
      </c>
      <c r="J252" s="78">
        <f>'[1]Incremental_Cost Year 3'!$AT$343</f>
        <v>0</v>
      </c>
      <c r="K252" s="51">
        <f t="shared" ref="K252:K255" si="230">SUM(H252:J252)</f>
        <v>660000</v>
      </c>
      <c r="L252" s="51">
        <f>'[1]Incremental_Cost Year 1'!$AU$343+'[1]Incremental_Cost Year 2'!$AU$343+'[1]Incremental_Cost Year 3'!$AU$343</f>
        <v>0</v>
      </c>
      <c r="M252" s="51">
        <f>'[1]Incremental_Cost Year 1'!$BB$343+'[1]Incremental_Cost Year 2'!$BB$343+'[1]Incremental_Cost Year 3'!$BB$343</f>
        <v>660000</v>
      </c>
      <c r="N252" s="52">
        <f t="shared" ref="N252:N255" si="231">(L252+M252)-K252</f>
        <v>0</v>
      </c>
    </row>
    <row r="253" spans="1:20" ht="48" customHeight="1" x14ac:dyDescent="0.25">
      <c r="A253" s="4" t="s">
        <v>561</v>
      </c>
      <c r="B253" s="3" t="s">
        <v>132</v>
      </c>
      <c r="C253" s="4" t="s">
        <v>625</v>
      </c>
      <c r="D253" s="4" t="s">
        <v>130</v>
      </c>
      <c r="E253" s="4" t="s">
        <v>792</v>
      </c>
      <c r="F253" s="5" t="s">
        <v>18</v>
      </c>
      <c r="G253" s="7" t="s">
        <v>89</v>
      </c>
      <c r="H253" s="78">
        <f>'[1]Incremental_Cost Year 1'!$AT$344</f>
        <v>615632.625</v>
      </c>
      <c r="I253" s="78">
        <f>'[1]Incremental_Cost Year 2'!$AT$344</f>
        <v>615632.625</v>
      </c>
      <c r="J253" s="78">
        <f>'[1]Incremental_Cost Year 3'!$AT$344</f>
        <v>615632.625</v>
      </c>
      <c r="K253" s="51">
        <f t="shared" si="230"/>
        <v>1846897.875</v>
      </c>
      <c r="L253" s="51">
        <f>'[1]Incremental_Cost Year 1'!$AU$344+'[1]Incremental_Cost Year 2'!$AU$344+'[1]Incremental_Cost Year 3'!$AU$344</f>
        <v>1738897.7999999998</v>
      </c>
      <c r="M253" s="51">
        <f>'[1]Incremental_Cost Year 1'!$BB$344+'[1]Incremental_Cost Year 2'!$BB$344+'[1]Incremental_Cost Year 3'!$BB$344</f>
        <v>0</v>
      </c>
      <c r="N253" s="52">
        <f t="shared" si="231"/>
        <v>-108000.07500000019</v>
      </c>
    </row>
    <row r="254" spans="1:20" ht="99" customHeight="1" x14ac:dyDescent="0.25">
      <c r="A254" s="4" t="s">
        <v>562</v>
      </c>
      <c r="B254" s="3" t="s">
        <v>563</v>
      </c>
      <c r="C254" s="4" t="s">
        <v>625</v>
      </c>
      <c r="D254" s="4" t="s">
        <v>564</v>
      </c>
      <c r="E254" s="4" t="s">
        <v>792</v>
      </c>
      <c r="F254" s="5" t="s">
        <v>66</v>
      </c>
      <c r="G254" s="7" t="s">
        <v>89</v>
      </c>
      <c r="H254" s="78">
        <f>'[1]Incremental_Cost Year 1'!$AT$345</f>
        <v>615632.625</v>
      </c>
      <c r="I254" s="78">
        <f>'[1]Incremental_Cost Year 2'!$AT$345</f>
        <v>615632.625</v>
      </c>
      <c r="J254" s="78">
        <f>'[1]Incremental_Cost Year 3'!$AT$345</f>
        <v>36000</v>
      </c>
      <c r="K254" s="51">
        <f t="shared" si="230"/>
        <v>1267265.25</v>
      </c>
      <c r="L254" s="51">
        <f>'[1]Incremental_Cost Year 1'!$AU$345+'[1]Incremental_Cost Year 2'!$AU$345+'[1]Incremental_Cost Year 3'!$AU$345</f>
        <v>1267265.2</v>
      </c>
      <c r="M254" s="51">
        <f>'[1]Incremental_Cost Year 1'!$BB$345+'[1]Incremental_Cost Year 2'!$BB$345+'[1]Incremental_Cost Year 3'!$BB$345</f>
        <v>0</v>
      </c>
      <c r="N254" s="52">
        <f t="shared" si="231"/>
        <v>-5.0000000046566129E-2</v>
      </c>
    </row>
    <row r="255" spans="1:20" ht="78.75" customHeight="1" x14ac:dyDescent="0.25">
      <c r="A255" s="37" t="s">
        <v>565</v>
      </c>
      <c r="B255" s="75" t="s">
        <v>134</v>
      </c>
      <c r="C255" s="5" t="s">
        <v>625</v>
      </c>
      <c r="D255" s="4" t="s">
        <v>130</v>
      </c>
      <c r="E255" s="4" t="s">
        <v>133</v>
      </c>
      <c r="F255" s="5" t="s">
        <v>74</v>
      </c>
      <c r="G255" s="5" t="s">
        <v>65</v>
      </c>
      <c r="H255" s="78">
        <f>'[1]Incremental_Cost Year 1'!$AT$346</f>
        <v>50000</v>
      </c>
      <c r="I255" s="78">
        <f>'[1]Incremental_Cost Year 2'!$AT$346</f>
        <v>50000</v>
      </c>
      <c r="J255" s="78">
        <f>'[1]Incremental_Cost Year 3'!$AT$346</f>
        <v>0</v>
      </c>
      <c r="K255" s="51">
        <f t="shared" si="230"/>
        <v>100000</v>
      </c>
      <c r="L255" s="51">
        <f>'[1]Incremental_Cost Year 1'!$AU$346+'[1]Incremental_Cost Year 2'!$AU$346+'[1]Incremental_Cost Year 3'!$AU$346</f>
        <v>0</v>
      </c>
      <c r="M255" s="51">
        <f>'[1]Incremental_Cost Year 1'!$BB$346+'[1]Incremental_Cost Year 2'!$BB$346+'[1]Incremental_Cost Year 3'!$BB$346</f>
        <v>0</v>
      </c>
      <c r="N255" s="52">
        <f t="shared" si="231"/>
        <v>-100000</v>
      </c>
    </row>
    <row r="256" spans="1:20" ht="66.75" customHeight="1" x14ac:dyDescent="0.25">
      <c r="A256" s="32" t="s">
        <v>566</v>
      </c>
      <c r="B256" s="53" t="s">
        <v>135</v>
      </c>
      <c r="C256" s="28" t="s">
        <v>154</v>
      </c>
      <c r="D256" s="25" t="s">
        <v>86</v>
      </c>
      <c r="E256" s="25" t="s">
        <v>793</v>
      </c>
      <c r="F256" s="28">
        <v>2025</v>
      </c>
      <c r="G256" s="28">
        <v>2025</v>
      </c>
      <c r="H256" s="48">
        <f t="shared" ref="H256:J256" si="232">SUM(H257:H259)</f>
        <v>50360000</v>
      </c>
      <c r="I256" s="48">
        <f t="shared" si="232"/>
        <v>0</v>
      </c>
      <c r="J256" s="48">
        <f t="shared" si="232"/>
        <v>0</v>
      </c>
      <c r="K256" s="48">
        <f>SUM(K257:K259)</f>
        <v>50360000</v>
      </c>
      <c r="L256" s="48">
        <f t="shared" ref="L256:N256" si="233">SUM(L257:L259)</f>
        <v>0</v>
      </c>
      <c r="M256" s="48">
        <f t="shared" si="233"/>
        <v>360000</v>
      </c>
      <c r="N256" s="49">
        <f t="shared" si="233"/>
        <v>-50000000</v>
      </c>
    </row>
    <row r="257" spans="1:14" ht="45" customHeight="1" x14ac:dyDescent="0.25">
      <c r="A257" s="34" t="s">
        <v>567</v>
      </c>
      <c r="B257" s="75" t="s">
        <v>568</v>
      </c>
      <c r="C257" s="97" t="s">
        <v>714</v>
      </c>
      <c r="D257" s="4" t="s">
        <v>86</v>
      </c>
      <c r="E257" s="4" t="s">
        <v>793</v>
      </c>
      <c r="F257" s="5" t="s">
        <v>63</v>
      </c>
      <c r="G257" s="5" t="s">
        <v>63</v>
      </c>
      <c r="H257" s="78">
        <f>'[1]Incremental_Cost Year 1'!$AT$349</f>
        <v>0</v>
      </c>
      <c r="I257" s="78">
        <f>'[1]Incremental_Cost Year 2'!$AT$349</f>
        <v>0</v>
      </c>
      <c r="J257" s="78">
        <f>'[1]Incremental_Cost Year 3'!$AT$349</f>
        <v>0</v>
      </c>
      <c r="K257" s="51">
        <f t="shared" ref="K257:K259" si="234">SUM(H257:J257)</f>
        <v>0</v>
      </c>
      <c r="L257" s="51">
        <f>'[1]Incremental_Cost Year 1'!$AU$349+'[1]Incremental_Cost Year 2'!$AU$349+'[1]Incremental_Cost Year 3'!$AU$349</f>
        <v>0</v>
      </c>
      <c r="M257" s="51">
        <f>'[1]Incremental_Cost Year 1'!$BB$349+'[1]Incremental_Cost Year 2'!$BB$349+'[1]Incremental_Cost Year 3'!$BB$349</f>
        <v>0</v>
      </c>
      <c r="N257" s="52">
        <f t="shared" ref="N257:N259" si="235">(L257+M257)-K257</f>
        <v>0</v>
      </c>
    </row>
    <row r="258" spans="1:14" ht="52.9" customHeight="1" x14ac:dyDescent="0.25">
      <c r="A258" s="34" t="s">
        <v>569</v>
      </c>
      <c r="B258" s="75" t="s">
        <v>570</v>
      </c>
      <c r="C258" s="97" t="s">
        <v>714</v>
      </c>
      <c r="D258" s="4" t="s">
        <v>86</v>
      </c>
      <c r="E258" s="4" t="s">
        <v>793</v>
      </c>
      <c r="F258" s="5" t="s">
        <v>18</v>
      </c>
      <c r="G258" s="5" t="s">
        <v>74</v>
      </c>
      <c r="H258" s="78">
        <f>'[1]Incremental_Cost Year 1'!$AT$350</f>
        <v>360000</v>
      </c>
      <c r="I258" s="78">
        <f>'[1]Incremental_Cost Year 2'!$AT$350</f>
        <v>0</v>
      </c>
      <c r="J258" s="78">
        <f>'[1]Incremental_Cost Year 3'!$AT$350</f>
        <v>0</v>
      </c>
      <c r="K258" s="51">
        <f t="shared" si="234"/>
        <v>360000</v>
      </c>
      <c r="L258" s="51">
        <f>'[1]Incremental_Cost Year 1'!$AU$350+'[1]Incremental_Cost Year 2'!$AU$350+'[1]Incremental_Cost Year 3'!$AU$350</f>
        <v>0</v>
      </c>
      <c r="M258" s="51">
        <f>'[1]Incremental_Cost Year 1'!$BB$350+'[1]Incremental_Cost Year 2'!$BB$350+'[1]Incremental_Cost Year 3'!$BB$350</f>
        <v>360000</v>
      </c>
      <c r="N258" s="52">
        <f t="shared" si="235"/>
        <v>0</v>
      </c>
    </row>
    <row r="259" spans="1:14" ht="52.9" customHeight="1" x14ac:dyDescent="0.25">
      <c r="A259" s="34" t="s">
        <v>571</v>
      </c>
      <c r="B259" s="75" t="s">
        <v>572</v>
      </c>
      <c r="C259" s="122" t="s">
        <v>154</v>
      </c>
      <c r="D259" s="4" t="s">
        <v>86</v>
      </c>
      <c r="E259" s="4" t="s">
        <v>793</v>
      </c>
      <c r="F259" s="5" t="s">
        <v>34</v>
      </c>
      <c r="G259" s="5" t="s">
        <v>74</v>
      </c>
      <c r="H259" s="78">
        <f>'[1]Incremental_Cost Year 1'!$AT$351</f>
        <v>50000000</v>
      </c>
      <c r="I259" s="78">
        <f>'[1]Incremental_Cost Year 2'!$AT$351</f>
        <v>0</v>
      </c>
      <c r="J259" s="78">
        <f>'[1]Incremental_Cost Year 3'!$AT$351</f>
        <v>0</v>
      </c>
      <c r="K259" s="51">
        <f t="shared" si="234"/>
        <v>50000000</v>
      </c>
      <c r="L259" s="51">
        <f>'[1]Incremental_Cost Year 1'!$AU$351+'[1]Incremental_Cost Year 2'!$AU$351+'[1]Incremental_Cost Year 3'!$AU$351</f>
        <v>0</v>
      </c>
      <c r="M259" s="51">
        <f>'[1]Incremental_Cost Year 1'!$BB$351+'[1]Incremental_Cost Year 2'!$BB$351+'[1]Incremental_Cost Year 3'!$BB$351</f>
        <v>0</v>
      </c>
      <c r="N259" s="52">
        <f t="shared" si="235"/>
        <v>-50000000</v>
      </c>
    </row>
    <row r="260" spans="1:14" ht="79.5" customHeight="1" x14ac:dyDescent="0.25">
      <c r="A260" s="32" t="s">
        <v>573</v>
      </c>
      <c r="B260" s="53" t="s">
        <v>136</v>
      </c>
      <c r="C260" s="28" t="s">
        <v>714</v>
      </c>
      <c r="D260" s="25" t="s">
        <v>86</v>
      </c>
      <c r="E260" s="25" t="s">
        <v>794</v>
      </c>
      <c r="F260" s="28">
        <v>2025</v>
      </c>
      <c r="G260" s="28">
        <v>2030</v>
      </c>
      <c r="H260" s="48">
        <f t="shared" ref="H260:J260" si="236">SUM(H261)</f>
        <v>240000</v>
      </c>
      <c r="I260" s="48">
        <f t="shared" si="236"/>
        <v>240000</v>
      </c>
      <c r="J260" s="48">
        <f t="shared" si="236"/>
        <v>240000</v>
      </c>
      <c r="K260" s="48">
        <f>SUM(K261)</f>
        <v>720000</v>
      </c>
      <c r="L260" s="48">
        <f t="shared" ref="L260:N260" si="237">SUM(L261)</f>
        <v>0</v>
      </c>
      <c r="M260" s="48">
        <f t="shared" si="237"/>
        <v>0</v>
      </c>
      <c r="N260" s="49">
        <f t="shared" si="237"/>
        <v>-720000</v>
      </c>
    </row>
    <row r="261" spans="1:14" ht="52.5" customHeight="1" x14ac:dyDescent="0.25">
      <c r="A261" s="34" t="s">
        <v>574</v>
      </c>
      <c r="B261" s="75" t="s">
        <v>138</v>
      </c>
      <c r="C261" s="5" t="s">
        <v>714</v>
      </c>
      <c r="D261" s="4" t="s">
        <v>86</v>
      </c>
      <c r="E261" s="4" t="s">
        <v>794</v>
      </c>
      <c r="F261" s="5" t="s">
        <v>74</v>
      </c>
      <c r="G261" s="5" t="s">
        <v>42</v>
      </c>
      <c r="H261" s="78">
        <f>'[1]Incremental_Cost Year 1'!$AT$354</f>
        <v>240000</v>
      </c>
      <c r="I261" s="78">
        <f>'[1]Incremental_Cost Year 2'!$AT$354</f>
        <v>240000</v>
      </c>
      <c r="J261" s="78">
        <f>'[1]Incremental_Cost Year 3'!$AT$354</f>
        <v>240000</v>
      </c>
      <c r="K261" s="51">
        <f t="shared" ref="K261" si="238">SUM(H261:J261)</f>
        <v>720000</v>
      </c>
      <c r="L261" s="51">
        <f>'[1]Incremental_Cost Year 1'!$AU$354+'[1]Incremental_Cost Year 2'!$AU$354+'[1]Incremental_Cost Year 3'!$AU$354</f>
        <v>0</v>
      </c>
      <c r="M261" s="51">
        <f>'[1]Incremental_Cost Year 1'!$BB$354+'[1]Incremental_Cost Year 2'!$BB$354+'[1]Incremental_Cost Year 3'!$BB$354</f>
        <v>0</v>
      </c>
      <c r="N261" s="52">
        <f t="shared" ref="N261" si="239">(L261+M261)-K261</f>
        <v>-720000</v>
      </c>
    </row>
    <row r="262" spans="1:14" ht="66" customHeight="1" x14ac:dyDescent="0.25">
      <c r="A262" s="32" t="s">
        <v>575</v>
      </c>
      <c r="B262" s="53" t="s">
        <v>139</v>
      </c>
      <c r="C262" s="28" t="s">
        <v>625</v>
      </c>
      <c r="D262" s="25" t="s">
        <v>130</v>
      </c>
      <c r="E262" s="25" t="s">
        <v>137</v>
      </c>
      <c r="F262" s="28">
        <v>2026</v>
      </c>
      <c r="G262" s="28">
        <v>2027</v>
      </c>
      <c r="H262" s="48">
        <f t="shared" ref="H262:J262" si="240">SUM(H263:H263)</f>
        <v>0</v>
      </c>
      <c r="I262" s="48">
        <f t="shared" si="240"/>
        <v>500000</v>
      </c>
      <c r="J262" s="48">
        <f t="shared" si="240"/>
        <v>500000</v>
      </c>
      <c r="K262" s="48">
        <f>SUM(K263:K263)</f>
        <v>1000000</v>
      </c>
      <c r="L262" s="48">
        <f>SUM(L263:L263)</f>
        <v>0</v>
      </c>
      <c r="M262" s="48">
        <f>SUM(M263:M263)</f>
        <v>0</v>
      </c>
      <c r="N262" s="49">
        <f>SUM(N263:N263)</f>
        <v>-1000000</v>
      </c>
    </row>
    <row r="263" spans="1:14" ht="63" customHeight="1" x14ac:dyDescent="0.25">
      <c r="A263" s="34" t="s">
        <v>576</v>
      </c>
      <c r="B263" s="89" t="s">
        <v>139</v>
      </c>
      <c r="C263" s="5" t="s">
        <v>625</v>
      </c>
      <c r="D263" s="4" t="s">
        <v>130</v>
      </c>
      <c r="E263" s="4" t="s">
        <v>137</v>
      </c>
      <c r="F263" s="5" t="s">
        <v>66</v>
      </c>
      <c r="G263" s="5" t="s">
        <v>89</v>
      </c>
      <c r="H263" s="78">
        <f>'[1]Incremental_Cost Year 1'!$AT$359</f>
        <v>0</v>
      </c>
      <c r="I263" s="78">
        <f>'[1]Incremental_Cost Year 2'!$AT$359</f>
        <v>500000</v>
      </c>
      <c r="J263" s="78">
        <f>'[1]Incremental_Cost Year 3'!$AT$359</f>
        <v>500000</v>
      </c>
      <c r="K263" s="51">
        <f t="shared" ref="K263" si="241">SUM(H263:J263)</f>
        <v>1000000</v>
      </c>
      <c r="L263" s="51">
        <f>'[1]Incremental_Cost Year 1'!$AU$359+'[1]Incremental_Cost Year 2'!$AU$359+'[1]Incremental_Cost Year 3'!$AU$359</f>
        <v>0</v>
      </c>
      <c r="M263" s="51">
        <f>'[1]Incremental_Cost Year 1'!$BB$359+'[1]Incremental_Cost Year 2'!$BB$359+'[1]Incremental_Cost Year 3'!$BB$359</f>
        <v>0</v>
      </c>
      <c r="N263" s="52">
        <f t="shared" ref="N263" si="242">(L263+M263)-K263</f>
        <v>-1000000</v>
      </c>
    </row>
    <row r="264" spans="1:14" ht="149.25" customHeight="1" x14ac:dyDescent="0.25">
      <c r="A264" s="9" t="s">
        <v>0</v>
      </c>
      <c r="B264" s="80" t="s">
        <v>577</v>
      </c>
      <c r="C264" s="9" t="s">
        <v>154</v>
      </c>
      <c r="D264" s="9" t="s">
        <v>578</v>
      </c>
      <c r="E264" s="9" t="s">
        <v>800</v>
      </c>
      <c r="F264" s="9">
        <v>2025</v>
      </c>
      <c r="G264" s="9">
        <v>2030</v>
      </c>
      <c r="H264" s="46">
        <f>H265+H269+H272+H275</f>
        <v>277452243.64999998</v>
      </c>
      <c r="I264" s="46">
        <f t="shared" ref="I264:J264" si="243">I265+I269+I272+I275</f>
        <v>270059424.27499998</v>
      </c>
      <c r="J264" s="46">
        <f t="shared" si="243"/>
        <v>270059424.27499998</v>
      </c>
      <c r="K264" s="46">
        <f>K265+K269+K272+K275</f>
        <v>817571092.20000005</v>
      </c>
      <c r="L264" s="46">
        <f t="shared" ref="L264:N264" si="244">L265+L269+L272+L275</f>
        <v>816521092.29999995</v>
      </c>
      <c r="M264" s="46">
        <f t="shared" si="244"/>
        <v>1050000</v>
      </c>
      <c r="N264" s="47">
        <f t="shared" si="244"/>
        <v>0.10000000002219167</v>
      </c>
    </row>
    <row r="265" spans="1:14" ht="80.25" customHeight="1" x14ac:dyDescent="0.25">
      <c r="A265" s="31" t="s">
        <v>579</v>
      </c>
      <c r="B265" s="38" t="s">
        <v>140</v>
      </c>
      <c r="C265" s="28" t="s">
        <v>626</v>
      </c>
      <c r="D265" s="32" t="s">
        <v>580</v>
      </c>
      <c r="E265" s="81" t="s">
        <v>799</v>
      </c>
      <c r="F265" s="31">
        <v>2025</v>
      </c>
      <c r="G265" s="31">
        <v>2030</v>
      </c>
      <c r="H265" s="48">
        <f t="shared" ref="H265:J265" si="245">SUM(H266:H268)</f>
        <v>267387440</v>
      </c>
      <c r="I265" s="48">
        <f t="shared" si="245"/>
        <v>261225680</v>
      </c>
      <c r="J265" s="48">
        <f t="shared" si="245"/>
        <v>261225680</v>
      </c>
      <c r="K265" s="48">
        <f>SUM(K266:K268)</f>
        <v>789838800</v>
      </c>
      <c r="L265" s="48">
        <f t="shared" ref="L265:N265" si="246">SUM(L266:L268)</f>
        <v>789838800</v>
      </c>
      <c r="M265" s="48">
        <f t="shared" si="246"/>
        <v>0</v>
      </c>
      <c r="N265" s="49">
        <f t="shared" si="246"/>
        <v>0</v>
      </c>
    </row>
    <row r="266" spans="1:14" ht="66" customHeight="1" x14ac:dyDescent="0.25">
      <c r="A266" s="37" t="s">
        <v>581</v>
      </c>
      <c r="B266" s="75" t="s">
        <v>582</v>
      </c>
      <c r="C266" s="5" t="s">
        <v>626</v>
      </c>
      <c r="D266" s="34" t="s">
        <v>580</v>
      </c>
      <c r="E266" s="90" t="s">
        <v>799</v>
      </c>
      <c r="F266" s="37" t="s">
        <v>34</v>
      </c>
      <c r="G266" s="37" t="s">
        <v>46</v>
      </c>
      <c r="H266" s="78">
        <f>'[1]Incremental_Cost Year 1'!$AT$365</f>
        <v>5609760</v>
      </c>
      <c r="I266" s="78">
        <f>'[1]Incremental_Cost Year 2'!$AT$365</f>
        <v>0</v>
      </c>
      <c r="J266" s="78">
        <f>'[1]Incremental_Cost Year 3'!$AT$365</f>
        <v>0</v>
      </c>
      <c r="K266" s="51">
        <f t="shared" ref="K266:K268" si="247">SUM(H266:J266)</f>
        <v>5609760</v>
      </c>
      <c r="L266" s="51">
        <f>'[1]Incremental_Cost Year 1'!$AU$365+'[1]Incremental_Cost Year 2'!$AU$365+'[1]Incremental_Cost Year 3'!$AU$365</f>
        <v>5609760</v>
      </c>
      <c r="M266" s="51">
        <f>'[1]Incremental_Cost Year 1'!$BB$365+'[1]Incremental_Cost Year 2'!$BB$365+'[1]Incremental_Cost Year 3'!$BB$365</f>
        <v>0</v>
      </c>
      <c r="N266" s="52">
        <f t="shared" ref="N266:N268" si="248">(L266+M266)-K266</f>
        <v>0</v>
      </c>
    </row>
    <row r="267" spans="1:14" ht="63.75" customHeight="1" x14ac:dyDescent="0.25">
      <c r="A267" s="37" t="s">
        <v>583</v>
      </c>
      <c r="B267" s="75" t="s">
        <v>584</v>
      </c>
      <c r="C267" s="5" t="s">
        <v>626</v>
      </c>
      <c r="D267" s="34" t="s">
        <v>580</v>
      </c>
      <c r="E267" s="90" t="s">
        <v>799</v>
      </c>
      <c r="F267" s="37" t="s">
        <v>34</v>
      </c>
      <c r="G267" s="37" t="s">
        <v>53</v>
      </c>
      <c r="H267" s="78">
        <f>'[1]Incremental_Cost Year 1'!$AT$366</f>
        <v>5821680</v>
      </c>
      <c r="I267" s="78">
        <f>'[1]Incremental_Cost Year 2'!$AT$366</f>
        <v>5269680</v>
      </c>
      <c r="J267" s="78">
        <f>'[1]Incremental_Cost Year 3'!$AT$366</f>
        <v>5269680</v>
      </c>
      <c r="K267" s="51">
        <f t="shared" si="247"/>
        <v>16361040</v>
      </c>
      <c r="L267" s="51">
        <f>'[1]Incremental_Cost Year 1'!$AU$366+'[1]Incremental_Cost Year 2'!$AU$366+'[1]Incremental_Cost Year 3'!$AU$366</f>
        <v>16361040</v>
      </c>
      <c r="M267" s="51">
        <f>'[1]Incremental_Cost Year 1'!$BB$366+'[1]Incremental_Cost Year 2'!$BB$366+'[1]Incremental_Cost Year 3'!$BB$366</f>
        <v>0</v>
      </c>
      <c r="N267" s="52">
        <f t="shared" si="248"/>
        <v>0</v>
      </c>
    </row>
    <row r="268" spans="1:14" ht="91.5" customHeight="1" x14ac:dyDescent="0.25">
      <c r="A268" s="37" t="s">
        <v>585</v>
      </c>
      <c r="B268" s="75" t="s">
        <v>586</v>
      </c>
      <c r="C268" s="5" t="s">
        <v>626</v>
      </c>
      <c r="D268" s="34" t="s">
        <v>580</v>
      </c>
      <c r="E268" s="90" t="s">
        <v>799</v>
      </c>
      <c r="F268" s="37" t="s">
        <v>34</v>
      </c>
      <c r="G268" s="37" t="s">
        <v>53</v>
      </c>
      <c r="H268" s="78">
        <f>'[1]Incremental_Cost Year 1'!$AT$367</f>
        <v>255956000</v>
      </c>
      <c r="I268" s="78">
        <f>'[1]Incremental_Cost Year 2'!$AT$367</f>
        <v>255956000</v>
      </c>
      <c r="J268" s="78">
        <f>'[1]Incremental_Cost Year 3'!$AT$367</f>
        <v>255956000</v>
      </c>
      <c r="K268" s="51">
        <f t="shared" si="247"/>
        <v>767868000</v>
      </c>
      <c r="L268" s="51">
        <f>'[1]Incremental_Cost Year 1'!$AU$367+'[1]Incremental_Cost Year 2'!$AU$367+'[1]Incremental_Cost Year 3'!$AU$367</f>
        <v>767868000</v>
      </c>
      <c r="M268" s="51">
        <f>'[1]Incremental_Cost Year 1'!$BB$367+'[1]Incremental_Cost Year 2'!$BB$367+'[1]Incremental_Cost Year 3'!$BB$367</f>
        <v>0</v>
      </c>
      <c r="N268" s="52">
        <f t="shared" si="248"/>
        <v>0</v>
      </c>
    </row>
    <row r="269" spans="1:14" ht="145.5" customHeight="1" x14ac:dyDescent="0.25">
      <c r="A269" s="32" t="s">
        <v>587</v>
      </c>
      <c r="B269" s="38" t="s">
        <v>142</v>
      </c>
      <c r="C269" s="28" t="s">
        <v>626</v>
      </c>
      <c r="D269" s="91" t="s">
        <v>141</v>
      </c>
      <c r="E269" s="32" t="s">
        <v>796</v>
      </c>
      <c r="F269" s="31">
        <v>2025</v>
      </c>
      <c r="G269" s="31">
        <v>2030</v>
      </c>
      <c r="H269" s="48">
        <f t="shared" ref="H269:J269" si="249">SUM(H270:H271)</f>
        <v>1832097.5</v>
      </c>
      <c r="I269" s="48">
        <f t="shared" si="249"/>
        <v>1832097.5</v>
      </c>
      <c r="J269" s="48">
        <f t="shared" si="249"/>
        <v>1832097.5</v>
      </c>
      <c r="K269" s="48">
        <f>SUM(K270:K271)</f>
        <v>5496292.5</v>
      </c>
      <c r="L269" s="48">
        <f t="shared" ref="L269:N269" si="250">SUM(L270:L271)</f>
        <v>4446292.5</v>
      </c>
      <c r="M269" s="48">
        <f t="shared" si="250"/>
        <v>1050000</v>
      </c>
      <c r="N269" s="49">
        <f t="shared" si="250"/>
        <v>0</v>
      </c>
    </row>
    <row r="270" spans="1:14" ht="87.75" customHeight="1" x14ac:dyDescent="0.25">
      <c r="A270" s="37" t="s">
        <v>588</v>
      </c>
      <c r="B270" s="75" t="s">
        <v>589</v>
      </c>
      <c r="C270" s="5" t="s">
        <v>626</v>
      </c>
      <c r="D270" s="37" t="s">
        <v>141</v>
      </c>
      <c r="E270" s="34" t="s">
        <v>797</v>
      </c>
      <c r="F270" s="37" t="s">
        <v>34</v>
      </c>
      <c r="G270" s="37" t="s">
        <v>43</v>
      </c>
      <c r="H270" s="78">
        <f>'[1]Incremental_Cost Year 1'!$AT$372</f>
        <v>350000</v>
      </c>
      <c r="I270" s="78">
        <f>'[1]Incremental_Cost Year 2'!$AT$372</f>
        <v>350000</v>
      </c>
      <c r="J270" s="78">
        <f>'[1]Incremental_Cost Year 3'!$AT$372</f>
        <v>350000</v>
      </c>
      <c r="K270" s="51">
        <f t="shared" ref="K270:K271" si="251">SUM(H270:J270)</f>
        <v>1050000</v>
      </c>
      <c r="L270" s="51">
        <f>'[1]Incremental_Cost Year 1'!$AU$372+'[1]Incremental_Cost Year 2'!$AU$372+'[1]Incremental_Cost Year 3'!$AU$372</f>
        <v>0</v>
      </c>
      <c r="M270" s="51">
        <f>'[1]Incremental_Cost Year 1'!$BB$372+'[1]Incremental_Cost Year 2'!$BB$372+'[1]Incremental_Cost Year 3'!$BB$372</f>
        <v>1050000</v>
      </c>
      <c r="N270" s="52">
        <f t="shared" ref="N270:N271" si="252">(L270+M270)-K270</f>
        <v>0</v>
      </c>
    </row>
    <row r="271" spans="1:14" ht="81.75" customHeight="1" x14ac:dyDescent="0.25">
      <c r="A271" s="37" t="s">
        <v>590</v>
      </c>
      <c r="B271" s="75" t="s">
        <v>143</v>
      </c>
      <c r="C271" s="5" t="s">
        <v>626</v>
      </c>
      <c r="D271" s="37" t="s">
        <v>141</v>
      </c>
      <c r="E271" s="34" t="s">
        <v>797</v>
      </c>
      <c r="F271" s="37" t="s">
        <v>34</v>
      </c>
      <c r="G271" s="37" t="s">
        <v>43</v>
      </c>
      <c r="H271" s="78">
        <f>'[1]Incremental_Cost Year 1'!$AT$373</f>
        <v>1482097.5</v>
      </c>
      <c r="I271" s="78">
        <f>'[1]Incremental_Cost Year 2'!$AT$373</f>
        <v>1482097.5</v>
      </c>
      <c r="J271" s="78">
        <f>'[1]Incremental_Cost Year 3'!$AT$373</f>
        <v>1482097.5</v>
      </c>
      <c r="K271" s="51">
        <f t="shared" si="251"/>
        <v>4446292.5</v>
      </c>
      <c r="L271" s="51">
        <f>'[1]Incremental_Cost Year 1'!$AU$373+'[1]Incremental_Cost Year 2'!$AU$373+'[1]Incremental_Cost Year 3'!$AU$373</f>
        <v>4446292.5</v>
      </c>
      <c r="M271" s="51">
        <f>'[1]Incremental_Cost Year 1'!$BB$373+'[1]Incremental_Cost Year 2'!$BB$373+'[1]Incremental_Cost Year 3'!$BB$373</f>
        <v>0</v>
      </c>
      <c r="N271" s="52">
        <f t="shared" si="252"/>
        <v>0</v>
      </c>
    </row>
    <row r="272" spans="1:14" ht="118.5" customHeight="1" x14ac:dyDescent="0.25">
      <c r="A272" s="32" t="s">
        <v>591</v>
      </c>
      <c r="B272" s="38" t="s">
        <v>592</v>
      </c>
      <c r="C272" s="28" t="s">
        <v>626</v>
      </c>
      <c r="D272" s="91" t="s">
        <v>141</v>
      </c>
      <c r="E272" s="32" t="s">
        <v>798</v>
      </c>
      <c r="F272" s="31">
        <v>2025</v>
      </c>
      <c r="G272" s="31">
        <v>2030</v>
      </c>
      <c r="H272" s="48">
        <f t="shared" ref="H272:J272" si="253">SUM(H273:H274)</f>
        <v>7000000</v>
      </c>
      <c r="I272" s="48">
        <f t="shared" si="253"/>
        <v>7000000</v>
      </c>
      <c r="J272" s="48">
        <f t="shared" si="253"/>
        <v>7000000</v>
      </c>
      <c r="K272" s="48">
        <f>SUM(K273:K274)</f>
        <v>21000000</v>
      </c>
      <c r="L272" s="48">
        <f t="shared" ref="L272:N272" si="254">SUM(L273:L274)</f>
        <v>21000000</v>
      </c>
      <c r="M272" s="48">
        <f t="shared" si="254"/>
        <v>0</v>
      </c>
      <c r="N272" s="49">
        <f t="shared" si="254"/>
        <v>0</v>
      </c>
    </row>
    <row r="273" spans="1:14" ht="84" customHeight="1" x14ac:dyDescent="0.25">
      <c r="A273" s="37" t="s">
        <v>593</v>
      </c>
      <c r="B273" s="75" t="s">
        <v>594</v>
      </c>
      <c r="C273" s="5" t="s">
        <v>626</v>
      </c>
      <c r="D273" s="92" t="s">
        <v>141</v>
      </c>
      <c r="E273" s="34" t="s">
        <v>798</v>
      </c>
      <c r="F273" s="37" t="s">
        <v>34</v>
      </c>
      <c r="G273" s="37" t="s">
        <v>43</v>
      </c>
      <c r="H273" s="78">
        <f>'[1]Incremental_Cost Year 1'!$AT$375</f>
        <v>6000000</v>
      </c>
      <c r="I273" s="78">
        <f>'[1]Incremental_Cost Year 2'!$AT$375</f>
        <v>6000000</v>
      </c>
      <c r="J273" s="78">
        <f>'[1]Incremental_Cost Year 3'!$AT$375</f>
        <v>6000000</v>
      </c>
      <c r="K273" s="51">
        <f t="shared" ref="K273:K274" si="255">SUM(H273:J273)</f>
        <v>18000000</v>
      </c>
      <c r="L273" s="51">
        <f>'[1]Incremental_Cost Year 1'!$AU$375+'[1]Incremental_Cost Year 2'!$AU$375+'[1]Incremental_Cost Year 3'!$AU$375</f>
        <v>18000000</v>
      </c>
      <c r="M273" s="51">
        <f>'[1]Incremental_Cost Year 1'!$BB$375+'[1]Incremental_Cost Year 2'!$BB$375+'[1]Incremental_Cost Year 3'!$BB$375</f>
        <v>0</v>
      </c>
      <c r="N273" s="52">
        <f t="shared" ref="N273:N274" si="256">(L273+M273)-K273</f>
        <v>0</v>
      </c>
    </row>
    <row r="274" spans="1:14" ht="82.5" customHeight="1" x14ac:dyDescent="0.25">
      <c r="A274" s="37" t="s">
        <v>595</v>
      </c>
      <c r="B274" s="54" t="s">
        <v>596</v>
      </c>
      <c r="C274" s="5" t="s">
        <v>626</v>
      </c>
      <c r="D274" s="92" t="s">
        <v>141</v>
      </c>
      <c r="E274" s="34" t="s">
        <v>798</v>
      </c>
      <c r="F274" s="37" t="s">
        <v>34</v>
      </c>
      <c r="G274" s="37" t="s">
        <v>43</v>
      </c>
      <c r="H274" s="78">
        <f>'[1]Incremental_Cost Year 1'!$AT$376</f>
        <v>1000000</v>
      </c>
      <c r="I274" s="78">
        <f>'[1]Incremental_Cost Year 2'!$AT$376</f>
        <v>1000000</v>
      </c>
      <c r="J274" s="78">
        <f>'[1]Incremental_Cost Year 3'!$AT$376</f>
        <v>1000000</v>
      </c>
      <c r="K274" s="51">
        <f t="shared" si="255"/>
        <v>3000000</v>
      </c>
      <c r="L274" s="51">
        <f>'[1]Incremental_Cost Year 1'!$AU$376+'[1]Incremental_Cost Year 2'!$AU$376+'[1]Incremental_Cost Year 3'!$AU$376</f>
        <v>3000000</v>
      </c>
      <c r="M274" s="51">
        <f>'[1]Incremental_Cost Year 1'!$BB$376+'[1]Incremental_Cost Year 2'!$BB$376+'[1]Incremental_Cost Year 3'!$BB$376</f>
        <v>0</v>
      </c>
      <c r="N274" s="52">
        <f t="shared" si="256"/>
        <v>0</v>
      </c>
    </row>
    <row r="275" spans="1:14" ht="72.75" customHeight="1" x14ac:dyDescent="0.25">
      <c r="A275" s="32" t="s">
        <v>597</v>
      </c>
      <c r="B275" s="53" t="s">
        <v>144</v>
      </c>
      <c r="C275" s="28" t="s">
        <v>154</v>
      </c>
      <c r="D275" s="81" t="s">
        <v>578</v>
      </c>
      <c r="E275" s="32" t="s">
        <v>598</v>
      </c>
      <c r="F275" s="31">
        <v>2025</v>
      </c>
      <c r="G275" s="31">
        <v>2030</v>
      </c>
      <c r="H275" s="48">
        <f t="shared" ref="H275:J275" si="257">SUM(H276:H278)</f>
        <v>1232706.1499999999</v>
      </c>
      <c r="I275" s="48">
        <f t="shared" si="257"/>
        <v>1646.7750000000001</v>
      </c>
      <c r="J275" s="48">
        <f t="shared" si="257"/>
        <v>1646.7750000000001</v>
      </c>
      <c r="K275" s="48">
        <f>SUM(K276:K278)</f>
        <v>1235999.7</v>
      </c>
      <c r="L275" s="48">
        <f t="shared" ref="L275:N275" si="258">SUM(L276:L278)</f>
        <v>1235999.7999999998</v>
      </c>
      <c r="M275" s="48">
        <f t="shared" si="258"/>
        <v>0</v>
      </c>
      <c r="N275" s="49">
        <f t="shared" si="258"/>
        <v>0.10000000002219167</v>
      </c>
    </row>
    <row r="276" spans="1:14" ht="98.25" customHeight="1" x14ac:dyDescent="0.25">
      <c r="A276" s="37" t="s">
        <v>599</v>
      </c>
      <c r="B276" s="75" t="s">
        <v>600</v>
      </c>
      <c r="C276" s="43" t="s">
        <v>746</v>
      </c>
      <c r="D276" s="90" t="s">
        <v>578</v>
      </c>
      <c r="E276" s="34" t="s">
        <v>598</v>
      </c>
      <c r="F276" s="34" t="s">
        <v>34</v>
      </c>
      <c r="G276" s="34" t="s">
        <v>63</v>
      </c>
      <c r="H276" s="78">
        <f>'[1]Incremental_Cost Year 1'!$AT$380</f>
        <v>966054.375</v>
      </c>
      <c r="I276" s="78">
        <f>'[1]Incremental_Cost Year 2'!$AT$380</f>
        <v>0</v>
      </c>
      <c r="J276" s="78">
        <f>'[1]Incremental_Cost Year 3'!$AT$380</f>
        <v>0</v>
      </c>
      <c r="K276" s="51">
        <f t="shared" ref="K276:K278" si="259">SUM(H276:J276)</f>
        <v>966054.375</v>
      </c>
      <c r="L276" s="51">
        <f>'[1]Incremental_Cost Year 1'!$AU$380+'[1]Incremental_Cost Year 2'!$AU$380+'[1]Incremental_Cost Year 3'!$AU$380</f>
        <v>966054.40000000002</v>
      </c>
      <c r="M276" s="51">
        <f>'[1]Incremental_Cost Year 1'!$BB$381+'[1]Incremental_Cost Year 2'!$BB$381+'[1]Incremental_Cost Year 3'!$BB$381</f>
        <v>0</v>
      </c>
      <c r="N276" s="52">
        <f t="shared" ref="N276:N278" si="260">(L276+M276)-K276</f>
        <v>2.5000000023283064E-2</v>
      </c>
    </row>
    <row r="277" spans="1:14" ht="66" customHeight="1" x14ac:dyDescent="0.25">
      <c r="A277" s="37" t="s">
        <v>601</v>
      </c>
      <c r="B277" s="75" t="s">
        <v>602</v>
      </c>
      <c r="C277" s="5" t="s">
        <v>626</v>
      </c>
      <c r="D277" s="92" t="s">
        <v>141</v>
      </c>
      <c r="E277" s="34" t="s">
        <v>598</v>
      </c>
      <c r="F277" s="34" t="s">
        <v>63</v>
      </c>
      <c r="G277" s="34" t="s">
        <v>18</v>
      </c>
      <c r="H277" s="78">
        <f>'[1]Incremental_Cost Year 1'!$AT$381</f>
        <v>265005</v>
      </c>
      <c r="I277" s="78">
        <f>'[1]Incremental_Cost Year 2'!$AT$381</f>
        <v>0</v>
      </c>
      <c r="J277" s="78">
        <f>'[1]Incremental_Cost Year 3'!$AT$381</f>
        <v>0</v>
      </c>
      <c r="K277" s="51">
        <f t="shared" si="259"/>
        <v>265005</v>
      </c>
      <c r="L277" s="51">
        <f>'[1]Incremental_Cost Year 1'!$AU$381+'[1]Incremental_Cost Year 2'!$AU$381+'[1]Incremental_Cost Year 3'!$AU$381</f>
        <v>265005</v>
      </c>
      <c r="M277" s="51">
        <f>'[1]Incremental_Cost Year 1'!$BB$381+'[1]Incremental_Cost Year 2'!$BB$381+'[1]Incremental_Cost Year 3'!$BB$381</f>
        <v>0</v>
      </c>
      <c r="N277" s="52">
        <f t="shared" si="260"/>
        <v>0</v>
      </c>
    </row>
    <row r="278" spans="1:14" ht="58.5" customHeight="1" x14ac:dyDescent="0.25">
      <c r="A278" s="94" t="s">
        <v>603</v>
      </c>
      <c r="B278" s="89" t="s">
        <v>604</v>
      </c>
      <c r="C278" s="33" t="s">
        <v>627</v>
      </c>
      <c r="D278" s="95" t="s">
        <v>605</v>
      </c>
      <c r="E278" s="93" t="s">
        <v>580</v>
      </c>
      <c r="F278" s="94" t="s">
        <v>34</v>
      </c>
      <c r="G278" s="94" t="s">
        <v>53</v>
      </c>
      <c r="H278" s="78">
        <f>'[1]Incremental_Cost Year 1'!$AT$382</f>
        <v>1646.7750000000001</v>
      </c>
      <c r="I278" s="78">
        <f>'[1]Incremental_Cost Year 2'!$AT$382</f>
        <v>1646.7750000000001</v>
      </c>
      <c r="J278" s="78">
        <f>'[1]Incremental_Cost Year 3'!$AT$382</f>
        <v>1646.7750000000001</v>
      </c>
      <c r="K278" s="51">
        <f t="shared" si="259"/>
        <v>4940.3250000000007</v>
      </c>
      <c r="L278" s="51">
        <f>'[1]Incremental_Cost Year 1'!$AU$382+'[1]Incremental_Cost Year 2'!$AU$382+'[1]Incremental_Cost Year 3'!$AU$382</f>
        <v>4940.3999999999996</v>
      </c>
      <c r="M278" s="51">
        <f>'[1]Incremental_Cost Year 1'!$BB$382+'[1]Incremental_Cost Year 2'!$BB$382+'[1]Incremental_Cost Year 3'!$BB$382</f>
        <v>0</v>
      </c>
      <c r="N278" s="52">
        <f t="shared" si="260"/>
        <v>7.4999999998908606E-2</v>
      </c>
    </row>
    <row r="279" spans="1:14" ht="38.25" customHeight="1" x14ac:dyDescent="0.25">
      <c r="A279" s="141" t="s">
        <v>823</v>
      </c>
      <c r="B279" s="142"/>
      <c r="C279" s="142"/>
      <c r="D279" s="142"/>
      <c r="E279" s="142"/>
      <c r="F279" s="142"/>
      <c r="G279" s="142"/>
      <c r="H279" s="142"/>
      <c r="I279" s="142"/>
      <c r="J279" s="142"/>
      <c r="K279" s="142"/>
      <c r="L279" s="142"/>
      <c r="M279" s="142"/>
      <c r="N279" s="143"/>
    </row>
    <row r="280" spans="1:14" ht="38.25" customHeight="1" x14ac:dyDescent="0.25">
      <c r="A280" s="135" t="s">
        <v>805</v>
      </c>
      <c r="B280" s="136"/>
      <c r="C280" s="136"/>
      <c r="D280" s="136"/>
      <c r="E280" s="136"/>
      <c r="F280" s="136"/>
      <c r="G280" s="136"/>
      <c r="H280" s="136"/>
      <c r="I280" s="136"/>
      <c r="J280" s="136"/>
      <c r="K280" s="136"/>
      <c r="L280" s="136"/>
      <c r="M280" s="136"/>
      <c r="N280" s="137"/>
    </row>
    <row r="281" spans="1:14" ht="34.5" customHeight="1" x14ac:dyDescent="0.25">
      <c r="A281" s="138" t="s">
        <v>628</v>
      </c>
      <c r="B281" s="139"/>
      <c r="C281" s="139"/>
      <c r="D281" s="139"/>
      <c r="E281" s="139"/>
      <c r="F281" s="139"/>
      <c r="G281" s="140"/>
      <c r="H281" s="109">
        <f>H282+H302+H311+H318</f>
        <v>18937912.5</v>
      </c>
      <c r="I281" s="109">
        <f t="shared" ref="I281:M281" si="261">I282+I302+I311+I318</f>
        <v>302262087.5</v>
      </c>
      <c r="J281" s="109">
        <f t="shared" si="261"/>
        <v>323464013.25</v>
      </c>
      <c r="K281" s="109">
        <f t="shared" si="261"/>
        <v>644664013.25</v>
      </c>
      <c r="L281" s="109">
        <f t="shared" si="261"/>
        <v>84600013.5</v>
      </c>
      <c r="M281" s="109">
        <f t="shared" si="261"/>
        <v>1200000</v>
      </c>
      <c r="N281" s="83">
        <f t="shared" ref="N281:N326" si="262">(L281+M281)-K281</f>
        <v>-558863999.75</v>
      </c>
    </row>
    <row r="282" spans="1:14" ht="75.75" customHeight="1" x14ac:dyDescent="0.25">
      <c r="A282" s="9" t="s">
        <v>629</v>
      </c>
      <c r="B282" s="80" t="s">
        <v>630</v>
      </c>
      <c r="C282" s="9" t="s">
        <v>154</v>
      </c>
      <c r="D282" s="9" t="s">
        <v>631</v>
      </c>
      <c r="E282" s="9" t="s">
        <v>632</v>
      </c>
      <c r="F282" s="9">
        <v>2025</v>
      </c>
      <c r="G282" s="9">
        <v>2030</v>
      </c>
      <c r="H282" s="11">
        <f>H283+H287+H290+H297</f>
        <v>18937912.5</v>
      </c>
      <c r="I282" s="11">
        <f t="shared" ref="I282:M282" si="263">I283+I287+I290+I297</f>
        <v>293276667.5</v>
      </c>
      <c r="J282" s="11">
        <f t="shared" si="263"/>
        <v>311614830.625</v>
      </c>
      <c r="K282" s="11">
        <f t="shared" si="263"/>
        <v>623829410.625</v>
      </c>
      <c r="L282" s="11">
        <f t="shared" si="263"/>
        <v>73989410.5</v>
      </c>
      <c r="M282" s="11">
        <f t="shared" si="263"/>
        <v>0</v>
      </c>
      <c r="N282" s="47">
        <f t="shared" si="262"/>
        <v>-549840000.125</v>
      </c>
    </row>
    <row r="283" spans="1:14" s="100" customFormat="1" ht="72" customHeight="1" x14ac:dyDescent="0.25">
      <c r="A283" s="25" t="s">
        <v>633</v>
      </c>
      <c r="B283" s="20" t="s">
        <v>634</v>
      </c>
      <c r="C283" s="25" t="s">
        <v>154</v>
      </c>
      <c r="D283" s="25" t="s">
        <v>635</v>
      </c>
      <c r="E283" s="25" t="s">
        <v>636</v>
      </c>
      <c r="F283" s="25">
        <v>2026</v>
      </c>
      <c r="G283" s="25">
        <v>2027</v>
      </c>
      <c r="H283" s="26">
        <f>SUM(H284:H286)</f>
        <v>0</v>
      </c>
      <c r="I283" s="26">
        <f t="shared" ref="I283:M283" si="264">SUM(I284:I286)</f>
        <v>0</v>
      </c>
      <c r="J283" s="26">
        <f t="shared" si="264"/>
        <v>2898163.125</v>
      </c>
      <c r="K283" s="26">
        <f t="shared" si="264"/>
        <v>2898163.125</v>
      </c>
      <c r="L283" s="26">
        <f t="shared" si="264"/>
        <v>2898163</v>
      </c>
      <c r="M283" s="26">
        <f t="shared" si="264"/>
        <v>0</v>
      </c>
      <c r="N283" s="49">
        <f t="shared" si="262"/>
        <v>-0.125</v>
      </c>
    </row>
    <row r="284" spans="1:14" s="102" customFormat="1" ht="72" customHeight="1" x14ac:dyDescent="0.25">
      <c r="A284" s="97" t="s">
        <v>637</v>
      </c>
      <c r="B284" s="125" t="s">
        <v>821</v>
      </c>
      <c r="C284" s="97" t="s">
        <v>154</v>
      </c>
      <c r="D284" s="97" t="s">
        <v>638</v>
      </c>
      <c r="E284" s="97" t="s">
        <v>636</v>
      </c>
      <c r="F284" s="97" t="s">
        <v>46</v>
      </c>
      <c r="G284" s="97" t="s">
        <v>66</v>
      </c>
      <c r="H284" s="78">
        <f>'[1]Incremental_Cost Year 1'!$AT$387</f>
        <v>0</v>
      </c>
      <c r="I284" s="78">
        <f>'[1]Incremental_Cost Year 2'!$AT$387</f>
        <v>0</v>
      </c>
      <c r="J284" s="78">
        <f>'[1]Incremental_Cost Year 3'!$AT$387</f>
        <v>0</v>
      </c>
      <c r="K284" s="51">
        <f t="shared" ref="K284" si="265">SUM(H284:J284)</f>
        <v>0</v>
      </c>
      <c r="L284" s="51">
        <f>'[1]Incremental_Cost Year 1'!$AU$387+'[1]Incremental_Cost Year 2'!$AU$387+'[1]Incremental_Cost Year 3'!$AU$387</f>
        <v>0</v>
      </c>
      <c r="M284" s="51">
        <f>'[1]Incremental_Cost Year 1'!$BB$387+'[1]Incremental_Cost Year 2'!$BB$387+'[1]Incremental_Cost Year 3'!$BB$387</f>
        <v>0</v>
      </c>
      <c r="N284" s="52">
        <f t="shared" si="262"/>
        <v>0</v>
      </c>
    </row>
    <row r="285" spans="1:14" s="102" customFormat="1" ht="70.5" customHeight="1" x14ac:dyDescent="0.25">
      <c r="A285" s="97" t="s">
        <v>639</v>
      </c>
      <c r="B285" s="125" t="s">
        <v>822</v>
      </c>
      <c r="C285" s="97" t="s">
        <v>154</v>
      </c>
      <c r="D285" s="97" t="s">
        <v>635</v>
      </c>
      <c r="E285" s="97" t="s">
        <v>154</v>
      </c>
      <c r="F285" s="97" t="s">
        <v>67</v>
      </c>
      <c r="G285" s="97" t="s">
        <v>65</v>
      </c>
      <c r="H285" s="78">
        <f>'[1]Incremental_Cost Year 1'!$AT$388</f>
        <v>0</v>
      </c>
      <c r="I285" s="78">
        <f>'[1]Incremental_Cost Year 2'!$AT$388</f>
        <v>0</v>
      </c>
      <c r="J285" s="78">
        <f>'[1]Incremental_Cost Year 3'!$AT$388</f>
        <v>0</v>
      </c>
      <c r="K285" s="51">
        <f t="shared" ref="K285:K286" si="266">SUM(H285:J285)</f>
        <v>0</v>
      </c>
      <c r="L285" s="51">
        <f>'[1]Incremental_Cost Year 1'!$AU$388+'[1]Incremental_Cost Year 2'!$AU$388+'[1]Incremental_Cost Year 3'!$AU$388</f>
        <v>0</v>
      </c>
      <c r="M285" s="51">
        <f>'[1]Incremental_Cost Year 1'!$BB$388+'[1]Incremental_Cost Year 2'!$BB$388+'[1]Incremental_Cost Year 3'!$BB$388</f>
        <v>0</v>
      </c>
      <c r="N285" s="52">
        <f t="shared" si="262"/>
        <v>0</v>
      </c>
    </row>
    <row r="286" spans="1:14" s="102" customFormat="1" ht="79.5" customHeight="1" x14ac:dyDescent="0.25">
      <c r="A286" s="97" t="s">
        <v>640</v>
      </c>
      <c r="B286" s="125" t="s">
        <v>641</v>
      </c>
      <c r="C286" s="97" t="s">
        <v>715</v>
      </c>
      <c r="D286" s="97" t="s">
        <v>635</v>
      </c>
      <c r="E286" s="97" t="s">
        <v>113</v>
      </c>
      <c r="F286" s="97" t="s">
        <v>77</v>
      </c>
      <c r="G286" s="97" t="s">
        <v>642</v>
      </c>
      <c r="H286" s="78">
        <f>'[1]Incremental_Cost Year 1'!$AT$389</f>
        <v>0</v>
      </c>
      <c r="I286" s="78">
        <f>'[1]Incremental_Cost Year 2'!$AT$389</f>
        <v>0</v>
      </c>
      <c r="J286" s="51">
        <f>'[1]Incremental_Cost Year 3'!$AT$389</f>
        <v>2898163.125</v>
      </c>
      <c r="K286" s="51">
        <f t="shared" si="266"/>
        <v>2898163.125</v>
      </c>
      <c r="L286" s="51">
        <f>'[1]Incremental_Cost Year 1'!$AU$389+'[1]Incremental_Cost Year 2'!$AU$389+'[1]Incremental_Cost Year 3'!$AU$389</f>
        <v>2898163</v>
      </c>
      <c r="M286" s="51">
        <f>'[1]Incremental_Cost Year 1'!$BB$389+'[1]Incremental_Cost Year 2'!$BB$389+'[1]Incremental_Cost Year 3'!$BB$389</f>
        <v>0</v>
      </c>
      <c r="N286" s="52">
        <f t="shared" si="262"/>
        <v>-0.125</v>
      </c>
    </row>
    <row r="287" spans="1:14" s="100" customFormat="1" ht="72" customHeight="1" x14ac:dyDescent="0.25">
      <c r="A287" s="98" t="s">
        <v>643</v>
      </c>
      <c r="B287" s="126" t="s">
        <v>644</v>
      </c>
      <c r="C287" s="98" t="s">
        <v>154</v>
      </c>
      <c r="D287" s="98" t="s">
        <v>645</v>
      </c>
      <c r="E287" s="98" t="s">
        <v>636</v>
      </c>
      <c r="F287" s="98">
        <v>2025</v>
      </c>
      <c r="G287" s="98">
        <v>2030</v>
      </c>
      <c r="H287" s="110">
        <f>SUM(H288:H289)</f>
        <v>18937912.5</v>
      </c>
      <c r="I287" s="110">
        <f t="shared" ref="I287:M287" si="267">SUM(I288:I289)</f>
        <v>20806987.5</v>
      </c>
      <c r="J287" s="110">
        <f t="shared" si="267"/>
        <v>20806987.5</v>
      </c>
      <c r="K287" s="110">
        <f t="shared" si="267"/>
        <v>60551887.5</v>
      </c>
      <c r="L287" s="110">
        <f t="shared" si="267"/>
        <v>60551887.5</v>
      </c>
      <c r="M287" s="110">
        <f t="shared" si="267"/>
        <v>0</v>
      </c>
      <c r="N287" s="49">
        <f t="shared" si="262"/>
        <v>0</v>
      </c>
    </row>
    <row r="288" spans="1:14" s="100" customFormat="1" ht="62.25" customHeight="1" x14ac:dyDescent="0.25">
      <c r="A288" s="97" t="s">
        <v>646</v>
      </c>
      <c r="B288" s="2" t="s">
        <v>647</v>
      </c>
      <c r="C288" s="97" t="s">
        <v>154</v>
      </c>
      <c r="D288" s="4" t="s">
        <v>648</v>
      </c>
      <c r="E288" s="4" t="s">
        <v>636</v>
      </c>
      <c r="F288" s="4" t="s">
        <v>18</v>
      </c>
      <c r="G288" s="4" t="s">
        <v>43</v>
      </c>
      <c r="H288" s="78">
        <f>'[1]Incremental_Cost Year 1'!$AT$392</f>
        <v>18937912.5</v>
      </c>
      <c r="I288" s="78">
        <f>'[1]Incremental_Cost Year 2'!$AT$392</f>
        <v>18937912.5</v>
      </c>
      <c r="J288" s="78">
        <f>'[1]Incremental_Cost Year 3'!$AT$392</f>
        <v>18937912.5</v>
      </c>
      <c r="K288" s="51">
        <f t="shared" ref="K288:K289" si="268">SUM(H288:J288)</f>
        <v>56813737.5</v>
      </c>
      <c r="L288" s="51">
        <f>'[1]Incremental_Cost Year 1'!$AU$392+'[1]Incremental_Cost Year 2'!$AU$392+'[1]Incremental_Cost Year 3'!$AU$392</f>
        <v>56813737.5</v>
      </c>
      <c r="M288" s="51">
        <f>'[1]Incremental_Cost Year 1'!$BB$392+'[1]Incremental_Cost Year 2'!$BB$392+'[1]Incremental_Cost Year 3'!$BB$392</f>
        <v>0</v>
      </c>
      <c r="N288" s="52">
        <f t="shared" si="262"/>
        <v>0</v>
      </c>
    </row>
    <row r="289" spans="1:14" s="100" customFormat="1" ht="60.75" customHeight="1" x14ac:dyDescent="0.25">
      <c r="A289" s="97" t="s">
        <v>649</v>
      </c>
      <c r="B289" s="2" t="s">
        <v>650</v>
      </c>
      <c r="C289" s="4" t="s">
        <v>716</v>
      </c>
      <c r="D289" s="4" t="s">
        <v>645</v>
      </c>
      <c r="E289" s="4" t="s">
        <v>636</v>
      </c>
      <c r="F289" s="4" t="s">
        <v>66</v>
      </c>
      <c r="G289" s="4" t="s">
        <v>43</v>
      </c>
      <c r="H289" s="78">
        <f>'[1]Incremental_Cost Year 1'!$AT$393</f>
        <v>0</v>
      </c>
      <c r="I289" s="78">
        <f>'[1]Incremental_Cost Year 2'!$AT$393</f>
        <v>1869075</v>
      </c>
      <c r="J289" s="78">
        <f>'[1]Incremental_Cost Year 3'!$AT$393</f>
        <v>1869075</v>
      </c>
      <c r="K289" s="51">
        <f t="shared" si="268"/>
        <v>3738150</v>
      </c>
      <c r="L289" s="51">
        <f>'[1]Incremental_Cost Year 1'!$AU$393+'[1]Incremental_Cost Year 2'!$AU$393+'[1]Incremental_Cost Year 3'!$AU$393</f>
        <v>3738150</v>
      </c>
      <c r="M289" s="51">
        <f>'[1]Incremental_Cost Year 1'!$BB$393+'[1]Incremental_Cost Year 2'!$BB$393+'[1]Incremental_Cost Year 3'!$BB$393</f>
        <v>0</v>
      </c>
      <c r="N289" s="52">
        <f t="shared" si="262"/>
        <v>0</v>
      </c>
    </row>
    <row r="290" spans="1:14" s="104" customFormat="1" ht="72" customHeight="1" x14ac:dyDescent="0.25">
      <c r="A290" s="98" t="s">
        <v>651</v>
      </c>
      <c r="B290" s="127" t="s">
        <v>652</v>
      </c>
      <c r="C290" s="98" t="s">
        <v>154</v>
      </c>
      <c r="D290" s="98" t="s">
        <v>635</v>
      </c>
      <c r="E290" s="98" t="s">
        <v>636</v>
      </c>
      <c r="F290" s="98">
        <v>2026</v>
      </c>
      <c r="G290" s="98">
        <v>2030</v>
      </c>
      <c r="H290" s="110">
        <f>SUM(H291:H296)</f>
        <v>0</v>
      </c>
      <c r="I290" s="110">
        <f t="shared" ref="I290:M290" si="269">SUM(I291:I296)</f>
        <v>21269680</v>
      </c>
      <c r="J290" s="110">
        <f t="shared" si="269"/>
        <v>24709680</v>
      </c>
      <c r="K290" s="110">
        <f t="shared" si="269"/>
        <v>45979360</v>
      </c>
      <c r="L290" s="110">
        <f t="shared" si="269"/>
        <v>10539360</v>
      </c>
      <c r="M290" s="110">
        <f t="shared" si="269"/>
        <v>0</v>
      </c>
      <c r="N290" s="49">
        <f t="shared" si="262"/>
        <v>-35440000</v>
      </c>
    </row>
    <row r="291" spans="1:14" s="102" customFormat="1" ht="66.75" customHeight="1" x14ac:dyDescent="0.25">
      <c r="A291" s="97" t="s">
        <v>653</v>
      </c>
      <c r="B291" s="125" t="s">
        <v>747</v>
      </c>
      <c r="C291" s="97" t="s">
        <v>154</v>
      </c>
      <c r="D291" s="97" t="s">
        <v>635</v>
      </c>
      <c r="E291" s="97" t="s">
        <v>133</v>
      </c>
      <c r="F291" s="97" t="s">
        <v>46</v>
      </c>
      <c r="G291" s="97" t="s">
        <v>43</v>
      </c>
      <c r="H291" s="78">
        <f>'[1]Incremental_Cost Year 1'!$AT$397</f>
        <v>0</v>
      </c>
      <c r="I291" s="78">
        <f>'[1]Incremental_Cost Year 2'!$AT$397</f>
        <v>8000000</v>
      </c>
      <c r="J291" s="78">
        <f>'[1]Incremental_Cost Year 3'!$AT$397</f>
        <v>8000000</v>
      </c>
      <c r="K291" s="51">
        <f t="shared" ref="K291:K296" si="270">SUM(H291:J291)</f>
        <v>16000000</v>
      </c>
      <c r="L291" s="51">
        <f>'[1]Incremental_Cost Year 1'!$AU$397+'[1]Incremental_Cost Year 2'!$AU$397+'[1]Incremental_Cost Year 3'!$AU$397</f>
        <v>0</v>
      </c>
      <c r="M291" s="51">
        <f>'[1]Incremental_Cost Year 1'!$BB$397+'[1]Incremental_Cost Year 2'!$BB$397+'[1]Incremental_Cost Year 3'!$BB$397</f>
        <v>0</v>
      </c>
      <c r="N291" s="52">
        <f t="shared" si="262"/>
        <v>-16000000</v>
      </c>
    </row>
    <row r="292" spans="1:14" s="102" customFormat="1" ht="61.5" customHeight="1" x14ac:dyDescent="0.25">
      <c r="A292" s="97" t="s">
        <v>654</v>
      </c>
      <c r="B292" s="125" t="s">
        <v>748</v>
      </c>
      <c r="C292" s="97" t="s">
        <v>154</v>
      </c>
      <c r="D292" s="97" t="s">
        <v>635</v>
      </c>
      <c r="E292" s="97" t="s">
        <v>133</v>
      </c>
      <c r="F292" s="97" t="s">
        <v>67</v>
      </c>
      <c r="G292" s="97" t="s">
        <v>43</v>
      </c>
      <c r="H292" s="78">
        <f>'[1]Incremental_Cost Year 1'!$AT$398</f>
        <v>0</v>
      </c>
      <c r="I292" s="78">
        <f>'[1]Incremental_Cost Year 2'!$AT$398</f>
        <v>8000000</v>
      </c>
      <c r="J292" s="78">
        <f>'[1]Incremental_Cost Year 3'!$AT$398</f>
        <v>8000000</v>
      </c>
      <c r="K292" s="51">
        <f t="shared" si="270"/>
        <v>16000000</v>
      </c>
      <c r="L292" s="51">
        <f>'[1]Incremental_Cost Year 1'!$AU$398+'[1]Incremental_Cost Year 2'!$AU$398+'[1]Incremental_Cost Year 3'!$AU$398</f>
        <v>0</v>
      </c>
      <c r="M292" s="51">
        <f>'[1]Incremental_Cost Year 1'!$BB$398+'[1]Incremental_Cost Year 2'!$BB$398+'[1]Incremental_Cost Year 3'!$BB$398</f>
        <v>0</v>
      </c>
      <c r="N292" s="52">
        <f t="shared" si="262"/>
        <v>-16000000</v>
      </c>
    </row>
    <row r="293" spans="1:14" s="102" customFormat="1" ht="72.75" customHeight="1" x14ac:dyDescent="0.25">
      <c r="A293" s="97" t="s">
        <v>655</v>
      </c>
      <c r="B293" s="125" t="s">
        <v>749</v>
      </c>
      <c r="C293" s="97" t="s">
        <v>154</v>
      </c>
      <c r="D293" s="97" t="s">
        <v>635</v>
      </c>
      <c r="E293" s="97" t="s">
        <v>133</v>
      </c>
      <c r="F293" s="97" t="s">
        <v>65</v>
      </c>
      <c r="G293" s="97" t="s">
        <v>43</v>
      </c>
      <c r="H293" s="78">
        <f>'[1]Incremental_Cost Year 1'!$AT$399</f>
        <v>0</v>
      </c>
      <c r="I293" s="78">
        <f>'[1]Incremental_Cost Year 2'!$AT$399</f>
        <v>5269680</v>
      </c>
      <c r="J293" s="78">
        <f>'[1]Incremental_Cost Year 3'!$AT$399</f>
        <v>5269680</v>
      </c>
      <c r="K293" s="51">
        <f t="shared" si="270"/>
        <v>10539360</v>
      </c>
      <c r="L293" s="51">
        <f>'[1]Incremental_Cost Year 1'!$AU$399+'[1]Incremental_Cost Year 2'!$AU$399+'[1]Incremental_Cost Year 3'!$AU$399</f>
        <v>10539360</v>
      </c>
      <c r="M293" s="51">
        <f>'[1]Incremental_Cost Year 1'!$BB$399+'[1]Incremental_Cost Year 2'!$BB$399+'[1]Incremental_Cost Year 3'!$BB$399</f>
        <v>0</v>
      </c>
      <c r="N293" s="52">
        <f t="shared" si="262"/>
        <v>0</v>
      </c>
    </row>
    <row r="294" spans="1:14" s="102" customFormat="1" ht="76.5" customHeight="1" x14ac:dyDescent="0.25">
      <c r="A294" s="97" t="s">
        <v>656</v>
      </c>
      <c r="B294" s="125" t="s">
        <v>750</v>
      </c>
      <c r="C294" s="97" t="s">
        <v>154</v>
      </c>
      <c r="D294" s="97" t="s">
        <v>635</v>
      </c>
      <c r="E294" s="97" t="s">
        <v>133</v>
      </c>
      <c r="F294" s="97" t="s">
        <v>88</v>
      </c>
      <c r="G294" s="97" t="s">
        <v>43</v>
      </c>
      <c r="H294" s="78">
        <f>'[1]Incremental_Cost Year 1'!$AT$400</f>
        <v>0</v>
      </c>
      <c r="I294" s="78">
        <f>'[1]Incremental_Cost Year 2'!$AT$400</f>
        <v>0</v>
      </c>
      <c r="J294" s="78">
        <f>'[1]Incremental_Cost Year 3'!$AT$400</f>
        <v>1000000</v>
      </c>
      <c r="K294" s="51">
        <f t="shared" si="270"/>
        <v>1000000</v>
      </c>
      <c r="L294" s="51">
        <f>'[1]Incremental_Cost Year 1'!$AU$400+'[1]Incremental_Cost Year 2'!$AU$400+'[1]Incremental_Cost Year 3'!$AU$400</f>
        <v>0</v>
      </c>
      <c r="M294" s="51">
        <f>'[1]Incremental_Cost Year 1'!$BB$400+'[1]Incremental_Cost Year 2'!$BB$400+'[1]Incremental_Cost Year 3'!$BB$400</f>
        <v>0</v>
      </c>
      <c r="N294" s="52">
        <f t="shared" si="262"/>
        <v>-1000000</v>
      </c>
    </row>
    <row r="295" spans="1:14" s="102" customFormat="1" ht="68.25" customHeight="1" x14ac:dyDescent="0.25">
      <c r="A295" s="97" t="s">
        <v>657</v>
      </c>
      <c r="B295" s="125" t="s">
        <v>751</v>
      </c>
      <c r="C295" s="97" t="s">
        <v>154</v>
      </c>
      <c r="D295" s="97" t="s">
        <v>635</v>
      </c>
      <c r="E295" s="97" t="s">
        <v>133</v>
      </c>
      <c r="F295" s="97" t="s">
        <v>89</v>
      </c>
      <c r="G295" s="97" t="s">
        <v>43</v>
      </c>
      <c r="H295" s="78">
        <f>'[1]Incremental_Cost Year 1'!$AT$401</f>
        <v>0</v>
      </c>
      <c r="I295" s="78">
        <f>'[1]Incremental_Cost Year 2'!$AT$401</f>
        <v>0</v>
      </c>
      <c r="J295" s="78">
        <f>'[1]Incremental_Cost Year 3'!$AT$401</f>
        <v>1600000</v>
      </c>
      <c r="K295" s="51">
        <f t="shared" si="270"/>
        <v>1600000</v>
      </c>
      <c r="L295" s="51">
        <f>'[1]Incremental_Cost Year 1'!$AU$401+'[1]Incremental_Cost Year 2'!$AU$401+'[1]Incremental_Cost Year 3'!$AU$401</f>
        <v>0</v>
      </c>
      <c r="M295" s="51">
        <f>'[1]Incremental_Cost Year 1'!$BB$401+'[1]Incremental_Cost Year 2'!$BB$401+'[1]Incremental_Cost Year 3'!$BB$401</f>
        <v>0</v>
      </c>
      <c r="N295" s="52">
        <f t="shared" si="262"/>
        <v>-1600000</v>
      </c>
    </row>
    <row r="296" spans="1:14" s="102" customFormat="1" ht="66.75" customHeight="1" x14ac:dyDescent="0.25">
      <c r="A296" s="97" t="s">
        <v>658</v>
      </c>
      <c r="B296" s="125" t="s">
        <v>752</v>
      </c>
      <c r="C296" s="97" t="s">
        <v>154</v>
      </c>
      <c r="D296" s="97" t="s">
        <v>635</v>
      </c>
      <c r="E296" s="97" t="s">
        <v>133</v>
      </c>
      <c r="F296" s="97" t="s">
        <v>89</v>
      </c>
      <c r="G296" s="97" t="s">
        <v>43</v>
      </c>
      <c r="H296" s="78">
        <f>'[1]Incremental_Cost Year 1'!$AT$402</f>
        <v>0</v>
      </c>
      <c r="I296" s="78">
        <f>'[1]Incremental_Cost Year 2'!$AT$402</f>
        <v>0</v>
      </c>
      <c r="J296" s="78">
        <f>'[1]Incremental_Cost Year 3'!$AT$402</f>
        <v>840000</v>
      </c>
      <c r="K296" s="51">
        <f t="shared" si="270"/>
        <v>840000</v>
      </c>
      <c r="L296" s="51">
        <f>'[1]Incremental_Cost Year 1'!$AU$402+'[1]Incremental_Cost Year 2'!$AU$402+'[1]Incremental_Cost Year 3'!$AU$402</f>
        <v>0</v>
      </c>
      <c r="M296" s="51">
        <f>'[1]Incremental_Cost Year 1'!$BB$402+'[1]Incremental_Cost Year 2'!$BB$402+'[1]Incremental_Cost Year 3'!$BB$402</f>
        <v>0</v>
      </c>
      <c r="N296" s="52">
        <f t="shared" si="262"/>
        <v>-840000</v>
      </c>
    </row>
    <row r="297" spans="1:14" s="104" customFormat="1" ht="57.75" customHeight="1" x14ac:dyDescent="0.25">
      <c r="A297" s="98" t="s">
        <v>659</v>
      </c>
      <c r="B297" s="127" t="s">
        <v>753</v>
      </c>
      <c r="C297" s="98" t="s">
        <v>154</v>
      </c>
      <c r="D297" s="98" t="s">
        <v>645</v>
      </c>
      <c r="E297" s="98" t="s">
        <v>133</v>
      </c>
      <c r="F297" s="98">
        <v>2026</v>
      </c>
      <c r="G297" s="98">
        <v>2030</v>
      </c>
      <c r="H297" s="110">
        <f>SUM(H298:H301)</f>
        <v>0</v>
      </c>
      <c r="I297" s="110">
        <f t="shared" ref="I297:M297" si="271">SUM(I298:I301)</f>
        <v>251200000</v>
      </c>
      <c r="J297" s="110">
        <f t="shared" si="271"/>
        <v>263200000</v>
      </c>
      <c r="K297" s="110">
        <f t="shared" si="271"/>
        <v>514400000</v>
      </c>
      <c r="L297" s="110">
        <f t="shared" si="271"/>
        <v>0</v>
      </c>
      <c r="M297" s="110">
        <f t="shared" si="271"/>
        <v>0</v>
      </c>
      <c r="N297" s="49">
        <f t="shared" si="262"/>
        <v>-514400000</v>
      </c>
    </row>
    <row r="298" spans="1:14" s="100" customFormat="1" ht="45" customHeight="1" x14ac:dyDescent="0.25">
      <c r="A298" s="4" t="s">
        <v>660</v>
      </c>
      <c r="B298" s="125" t="s">
        <v>754</v>
      </c>
      <c r="C298" s="97" t="s">
        <v>154</v>
      </c>
      <c r="D298" s="4" t="s">
        <v>645</v>
      </c>
      <c r="E298" s="4" t="s">
        <v>133</v>
      </c>
      <c r="F298" s="4" t="s">
        <v>65</v>
      </c>
      <c r="G298" s="4" t="s">
        <v>43</v>
      </c>
      <c r="H298" s="78">
        <f>'[1]Incremental_Cost Year 1'!$AT$404</f>
        <v>0</v>
      </c>
      <c r="I298" s="78">
        <f>'[1]Incremental_Cost Year 2'!$AT$404</f>
        <v>1200000</v>
      </c>
      <c r="J298" s="78">
        <f>'[1]Incremental_Cost Year 3'!$AT$404</f>
        <v>1200000</v>
      </c>
      <c r="K298" s="51">
        <f t="shared" ref="K298:K301" si="272">SUM(H298:J298)</f>
        <v>2400000</v>
      </c>
      <c r="L298" s="51">
        <f>'[1]Incremental_Cost Year 1'!$AU$404+'[1]Incremental_Cost Year 2'!$AU$404+'[1]Incremental_Cost Year 3'!$AU$404</f>
        <v>0</v>
      </c>
      <c r="M298" s="51">
        <f>'[1]Incremental_Cost Year 1'!$BB$404+'[1]Incremental_Cost Year 2'!$BB$404+'[1]Incremental_Cost Year 3'!$BB$404</f>
        <v>0</v>
      </c>
      <c r="N298" s="52">
        <f t="shared" si="262"/>
        <v>-2400000</v>
      </c>
    </row>
    <row r="299" spans="1:14" s="100" customFormat="1" ht="62.25" customHeight="1" x14ac:dyDescent="0.25">
      <c r="A299" s="4" t="s">
        <v>661</v>
      </c>
      <c r="B299" s="125" t="s">
        <v>755</v>
      </c>
      <c r="C299" s="97" t="s">
        <v>154</v>
      </c>
      <c r="D299" s="4" t="s">
        <v>645</v>
      </c>
      <c r="E299" s="4" t="s">
        <v>133</v>
      </c>
      <c r="F299" s="4" t="s">
        <v>65</v>
      </c>
      <c r="G299" s="4" t="s">
        <v>43</v>
      </c>
      <c r="H299" s="78">
        <f>'[1]Incremental_Cost Year 1'!$AT$405</f>
        <v>0</v>
      </c>
      <c r="I299" s="78">
        <f>'[1]Incremental_Cost Year 2'!$AT$405</f>
        <v>250000000</v>
      </c>
      <c r="J299" s="78">
        <f>'[1]Incremental_Cost Year 3'!$AT$405</f>
        <v>250000000</v>
      </c>
      <c r="K299" s="51">
        <f t="shared" si="272"/>
        <v>500000000</v>
      </c>
      <c r="L299" s="51">
        <f>'[1]Incremental_Cost Year 1'!$AU$405+'[1]Incremental_Cost Year 2'!$AU$405+'[1]Incremental_Cost Year 3'!$AU$405</f>
        <v>0</v>
      </c>
      <c r="M299" s="51">
        <f>'[1]Incremental_Cost Year 1'!$BB$405+'[1]Incremental_Cost Year 2'!$BB$405+'[1]Incremental_Cost Year 3'!$BB$405</f>
        <v>0</v>
      </c>
      <c r="N299" s="52">
        <f t="shared" si="262"/>
        <v>-500000000</v>
      </c>
    </row>
    <row r="300" spans="1:14" s="100" customFormat="1" ht="44.25" customHeight="1" x14ac:dyDescent="0.25">
      <c r="A300" s="4" t="s">
        <v>662</v>
      </c>
      <c r="B300" s="125" t="s">
        <v>756</v>
      </c>
      <c r="C300" s="97" t="s">
        <v>154</v>
      </c>
      <c r="D300" s="4" t="s">
        <v>645</v>
      </c>
      <c r="E300" s="4" t="s">
        <v>133</v>
      </c>
      <c r="F300" s="4" t="s">
        <v>89</v>
      </c>
      <c r="G300" s="4" t="s">
        <v>43</v>
      </c>
      <c r="H300" s="78">
        <f>'[1]Incremental_Cost Year 1'!$AT$406</f>
        <v>0</v>
      </c>
      <c r="I300" s="78">
        <f>'[1]Incremental_Cost Year 2'!$AT$406</f>
        <v>0</v>
      </c>
      <c r="J300" s="78">
        <f>'[1]Incremental_Cost Year 3'!$AT$406</f>
        <v>6000000</v>
      </c>
      <c r="K300" s="51">
        <f t="shared" si="272"/>
        <v>6000000</v>
      </c>
      <c r="L300" s="51">
        <f>'[1]Incremental_Cost Year 1'!$AU$406+'[1]Incremental_Cost Year 2'!$AU$406+'[1]Incremental_Cost Year 3'!$AU$406</f>
        <v>0</v>
      </c>
      <c r="M300" s="51">
        <f>'[1]Incremental_Cost Year 1'!$BB$406+'[1]Incremental_Cost Year 2'!$BB$406+'[1]Incremental_Cost Year 3'!$BB$406</f>
        <v>0</v>
      </c>
      <c r="N300" s="52">
        <f t="shared" si="262"/>
        <v>-6000000</v>
      </c>
    </row>
    <row r="301" spans="1:14" s="100" customFormat="1" ht="54.75" customHeight="1" x14ac:dyDescent="0.25">
      <c r="A301" s="4" t="s">
        <v>663</v>
      </c>
      <c r="B301" s="125" t="s">
        <v>758</v>
      </c>
      <c r="C301" s="97" t="s">
        <v>154</v>
      </c>
      <c r="D301" s="4" t="s">
        <v>645</v>
      </c>
      <c r="E301" s="4" t="s">
        <v>133</v>
      </c>
      <c r="F301" s="4" t="s">
        <v>89</v>
      </c>
      <c r="G301" s="4" t="s">
        <v>43</v>
      </c>
      <c r="H301" s="78">
        <f>'[1]Incremental_Cost Year 1'!$AT$407</f>
        <v>0</v>
      </c>
      <c r="I301" s="78">
        <f>'[1]Incremental_Cost Year 2'!$AT$407</f>
        <v>0</v>
      </c>
      <c r="J301" s="78">
        <f>'[1]Incremental_Cost Year 3'!$AT$407</f>
        <v>6000000</v>
      </c>
      <c r="K301" s="51">
        <f t="shared" si="272"/>
        <v>6000000</v>
      </c>
      <c r="L301" s="51">
        <f>'[1]Incremental_Cost Year 1'!$AU$407+'[1]Incremental_Cost Year 2'!$AU$407+'[1]Incremental_Cost Year 3'!$AU$407</f>
        <v>0</v>
      </c>
      <c r="M301" s="51">
        <f>'[1]Incremental_Cost Year 1'!$BB$407+'[1]Incremental_Cost Year 2'!$BB$407+'[1]Incremental_Cost Year 3'!$BB$407</f>
        <v>0</v>
      </c>
      <c r="N301" s="52">
        <f t="shared" si="262"/>
        <v>-6000000</v>
      </c>
    </row>
    <row r="302" spans="1:14" s="100" customFormat="1" ht="63.75" customHeight="1" x14ac:dyDescent="0.25">
      <c r="A302" s="9" t="s">
        <v>629</v>
      </c>
      <c r="B302" s="128" t="s">
        <v>757</v>
      </c>
      <c r="C302" s="9" t="s">
        <v>154</v>
      </c>
      <c r="D302" s="9" t="s">
        <v>678</v>
      </c>
      <c r="E302" s="9" t="s">
        <v>664</v>
      </c>
      <c r="F302" s="9">
        <v>2026</v>
      </c>
      <c r="G302" s="9">
        <v>2030</v>
      </c>
      <c r="H302" s="11">
        <f>H303+H308</f>
        <v>0</v>
      </c>
      <c r="I302" s="11">
        <f t="shared" ref="I302:M302" si="273">I303+I308</f>
        <v>2448000</v>
      </c>
      <c r="J302" s="11">
        <f t="shared" si="273"/>
        <v>4316000</v>
      </c>
      <c r="K302" s="11">
        <f t="shared" si="273"/>
        <v>6764000</v>
      </c>
      <c r="L302" s="11">
        <f t="shared" si="273"/>
        <v>5420000</v>
      </c>
      <c r="M302" s="11">
        <f t="shared" si="273"/>
        <v>0</v>
      </c>
      <c r="N302" s="47">
        <f t="shared" si="262"/>
        <v>-1344000</v>
      </c>
    </row>
    <row r="303" spans="1:14" s="100" customFormat="1" ht="57" customHeight="1" x14ac:dyDescent="0.25">
      <c r="A303" s="25" t="s">
        <v>665</v>
      </c>
      <c r="B303" s="106" t="s">
        <v>666</v>
      </c>
      <c r="C303" s="25" t="s">
        <v>154</v>
      </c>
      <c r="D303" s="25" t="s">
        <v>678</v>
      </c>
      <c r="E303" s="25" t="s">
        <v>636</v>
      </c>
      <c r="F303" s="25">
        <v>2027</v>
      </c>
      <c r="G303" s="25">
        <v>2028</v>
      </c>
      <c r="H303" s="26">
        <f>SUM(H304:H307)</f>
        <v>0</v>
      </c>
      <c r="I303" s="26">
        <f t="shared" ref="I303:M303" si="274">SUM(I304:I307)</f>
        <v>0</v>
      </c>
      <c r="J303" s="26">
        <f t="shared" si="274"/>
        <v>1868000</v>
      </c>
      <c r="K303" s="26">
        <f t="shared" si="274"/>
        <v>1868000</v>
      </c>
      <c r="L303" s="26">
        <f t="shared" si="274"/>
        <v>620000</v>
      </c>
      <c r="M303" s="26">
        <f t="shared" si="274"/>
        <v>0</v>
      </c>
      <c r="N303" s="49">
        <f t="shared" si="262"/>
        <v>-1248000</v>
      </c>
    </row>
    <row r="304" spans="1:14" s="100" customFormat="1" ht="61.5" customHeight="1" x14ac:dyDescent="0.25">
      <c r="A304" s="97" t="s">
        <v>667</v>
      </c>
      <c r="B304" s="125" t="s">
        <v>668</v>
      </c>
      <c r="C304" s="97" t="s">
        <v>154</v>
      </c>
      <c r="D304" s="97" t="s">
        <v>669</v>
      </c>
      <c r="E304" s="97" t="s">
        <v>636</v>
      </c>
      <c r="F304" s="97" t="s">
        <v>77</v>
      </c>
      <c r="G304" s="97" t="s">
        <v>670</v>
      </c>
      <c r="H304" s="78">
        <f>'[1]Incremental_Cost Year 1'!$AT$410</f>
        <v>0</v>
      </c>
      <c r="I304" s="78">
        <f>'[1]Incremental_Cost Year 2'!$AT$410</f>
        <v>0</v>
      </c>
      <c r="J304" s="78">
        <f>'[1]Incremental_Cost Year 3'!$AT$410</f>
        <v>500000</v>
      </c>
      <c r="K304" s="51">
        <f t="shared" ref="K304:K307" si="275">SUM(H304:J304)</f>
        <v>500000</v>
      </c>
      <c r="L304" s="51">
        <f>'[1]Incremental_Cost Year 1'!$AU$410+'[1]Incremental_Cost Year 2'!$AU$410+'[1]Incremental_Cost Year 3'!$AU$410</f>
        <v>500000</v>
      </c>
      <c r="M304" s="51">
        <f>'[1]Incremental_Cost Year 1'!$BB$410+'[1]Incremental_Cost Year 2'!$BB$410+'[1]Incremental_Cost Year 3'!$BB$410</f>
        <v>0</v>
      </c>
      <c r="N304" s="101">
        <f t="shared" si="262"/>
        <v>0</v>
      </c>
    </row>
    <row r="305" spans="1:14" s="100" customFormat="1" ht="55.5" customHeight="1" x14ac:dyDescent="0.25">
      <c r="A305" s="97" t="s">
        <v>671</v>
      </c>
      <c r="B305" s="125" t="s">
        <v>672</v>
      </c>
      <c r="C305" s="97" t="s">
        <v>154</v>
      </c>
      <c r="D305" s="97" t="s">
        <v>669</v>
      </c>
      <c r="E305" s="97" t="s">
        <v>636</v>
      </c>
      <c r="F305" s="97" t="s">
        <v>77</v>
      </c>
      <c r="G305" s="97" t="s">
        <v>90</v>
      </c>
      <c r="H305" s="78">
        <f>'[1]Incremental_Cost Year 1'!$AT$411</f>
        <v>0</v>
      </c>
      <c r="I305" s="78">
        <f>'[1]Incremental_Cost Year 2'!$AT$411</f>
        <v>0</v>
      </c>
      <c r="J305" s="78">
        <f>'[1]Incremental_Cost Year 3'!$AT$411</f>
        <v>120000</v>
      </c>
      <c r="K305" s="51">
        <f t="shared" si="275"/>
        <v>120000</v>
      </c>
      <c r="L305" s="51">
        <f>'[1]Incremental_Cost Year 1'!$AU$411+'[1]Incremental_Cost Year 2'!$AU$411+'[1]Incremental_Cost Year 3'!$AU$411</f>
        <v>120000</v>
      </c>
      <c r="M305" s="51">
        <f>'[1]Incremental_Cost Year 1'!$BB$411+'[1]Incremental_Cost Year 2'!$BB$411+'[1]Incremental_Cost Year 3'!$BB$411</f>
        <v>0</v>
      </c>
      <c r="N305" s="101">
        <f t="shared" si="262"/>
        <v>0</v>
      </c>
    </row>
    <row r="306" spans="1:14" s="102" customFormat="1" ht="56.25" customHeight="1" x14ac:dyDescent="0.25">
      <c r="A306" s="97" t="s">
        <v>673</v>
      </c>
      <c r="B306" s="125" t="s">
        <v>674</v>
      </c>
      <c r="C306" s="97" t="s">
        <v>620</v>
      </c>
      <c r="D306" s="97" t="s">
        <v>57</v>
      </c>
      <c r="E306" s="97" t="s">
        <v>636</v>
      </c>
      <c r="F306" s="97" t="s">
        <v>77</v>
      </c>
      <c r="G306" s="97" t="s">
        <v>90</v>
      </c>
      <c r="H306" s="78">
        <f>'[1]Incremental_Cost Year 1'!$AT$412</f>
        <v>0</v>
      </c>
      <c r="I306" s="78">
        <f>'[1]Incremental_Cost Year 2'!$AT$412</f>
        <v>0</v>
      </c>
      <c r="J306" s="78">
        <f>'[1]Incremental_Cost Year 3'!$AT$412</f>
        <v>1200000</v>
      </c>
      <c r="K306" s="51">
        <f t="shared" si="275"/>
        <v>1200000</v>
      </c>
      <c r="L306" s="51">
        <f>'[1]Incremental_Cost Year 1'!$AU$412+'[1]Incremental_Cost Year 2'!$AU$412+'[1]Incremental_Cost Year 3'!$AU$412</f>
        <v>0</v>
      </c>
      <c r="M306" s="51">
        <f>'[1]Incremental_Cost Year 1'!$BB$412+'[1]Incremental_Cost Year 2'!$BB$412+'[1]Incremental_Cost Year 3'!$BB$412</f>
        <v>0</v>
      </c>
      <c r="N306" s="101">
        <f t="shared" si="262"/>
        <v>-1200000</v>
      </c>
    </row>
    <row r="307" spans="1:14" s="102" customFormat="1" ht="47.25" customHeight="1" x14ac:dyDescent="0.25">
      <c r="A307" s="97" t="s">
        <v>675</v>
      </c>
      <c r="B307" s="125" t="s">
        <v>473</v>
      </c>
      <c r="C307" s="97" t="s">
        <v>620</v>
      </c>
      <c r="D307" s="97" t="s">
        <v>57</v>
      </c>
      <c r="E307" s="97" t="s">
        <v>636</v>
      </c>
      <c r="F307" s="97" t="s">
        <v>77</v>
      </c>
      <c r="G307" s="97" t="s">
        <v>90</v>
      </c>
      <c r="H307" s="78">
        <f>'[1]Incremental_Cost Year 1'!$AT$413</f>
        <v>0</v>
      </c>
      <c r="I307" s="78">
        <f>'[1]Incremental_Cost Year 2'!$AT$413</f>
        <v>0</v>
      </c>
      <c r="J307" s="78">
        <f>'[1]Incremental_Cost Year 3'!$AT$413</f>
        <v>48000</v>
      </c>
      <c r="K307" s="51">
        <f t="shared" si="275"/>
        <v>48000</v>
      </c>
      <c r="L307" s="51">
        <f>'[1]Incremental_Cost Year 1'!$AU$413+'[1]Incremental_Cost Year 2'!$AU$413+'[1]Incremental_Cost Year 3'!$AU$413</f>
        <v>0</v>
      </c>
      <c r="M307" s="51">
        <f>'[1]Incremental_Cost Year 1'!$BB$413+'[1]Incremental_Cost Year 2'!$BB$413+'[1]Incremental_Cost Year 3'!$BB$413</f>
        <v>0</v>
      </c>
      <c r="N307" s="101">
        <f t="shared" si="262"/>
        <v>-48000</v>
      </c>
    </row>
    <row r="308" spans="1:14" s="100" customFormat="1" ht="72" customHeight="1" x14ac:dyDescent="0.25">
      <c r="A308" s="25" t="s">
        <v>676</v>
      </c>
      <c r="B308" s="106" t="s">
        <v>677</v>
      </c>
      <c r="C308" s="25" t="s">
        <v>154</v>
      </c>
      <c r="D308" s="25" t="s">
        <v>678</v>
      </c>
      <c r="E308" s="25" t="s">
        <v>636</v>
      </c>
      <c r="F308" s="25">
        <v>2026</v>
      </c>
      <c r="G308" s="25">
        <v>2030</v>
      </c>
      <c r="H308" s="26">
        <f>SUM(H309:H310)</f>
        <v>0</v>
      </c>
      <c r="I308" s="26">
        <f t="shared" ref="I308:M308" si="276">SUM(I309:I310)</f>
        <v>2448000</v>
      </c>
      <c r="J308" s="26">
        <f t="shared" si="276"/>
        <v>2448000</v>
      </c>
      <c r="K308" s="26">
        <f t="shared" si="276"/>
        <v>4896000</v>
      </c>
      <c r="L308" s="26">
        <f t="shared" si="276"/>
        <v>4800000</v>
      </c>
      <c r="M308" s="26">
        <f t="shared" si="276"/>
        <v>0</v>
      </c>
      <c r="N308" s="49">
        <f t="shared" si="262"/>
        <v>-96000</v>
      </c>
    </row>
    <row r="309" spans="1:14" s="100" customFormat="1" ht="72" customHeight="1" x14ac:dyDescent="0.25">
      <c r="A309" s="97" t="s">
        <v>679</v>
      </c>
      <c r="B309" s="1" t="s">
        <v>759</v>
      </c>
      <c r="C309" s="97" t="s">
        <v>154</v>
      </c>
      <c r="D309" s="97" t="s">
        <v>680</v>
      </c>
      <c r="E309" s="97" t="s">
        <v>636</v>
      </c>
      <c r="F309" s="97" t="s">
        <v>46</v>
      </c>
      <c r="G309" s="97" t="s">
        <v>43</v>
      </c>
      <c r="H309" s="78">
        <f>'[1]Incremental_Cost Year 1'!$AT$415</f>
        <v>0</v>
      </c>
      <c r="I309" s="78">
        <f>'[1]Incremental_Cost Year 2'!$AT$415</f>
        <v>2400000</v>
      </c>
      <c r="J309" s="78">
        <f>'[1]Incremental_Cost Year 3'!$AT$415</f>
        <v>2400000</v>
      </c>
      <c r="K309" s="51">
        <f t="shared" ref="K309:K310" si="277">SUM(H309:J309)</f>
        <v>4800000</v>
      </c>
      <c r="L309" s="51">
        <f>'[1]Incremental_Cost Year 1'!$AU$415+'[1]Incremental_Cost Year 2'!$AU$415+'[1]Incremental_Cost Year 3'!$AU$415</f>
        <v>4800000</v>
      </c>
      <c r="M309" s="51">
        <f>'[1]Incremental_Cost Year 1'!$BB$415+'[1]Incremental_Cost Year 2'!$BB$415+'[1]Incremental_Cost Year 3'!$BB$415</f>
        <v>0</v>
      </c>
      <c r="N309" s="101">
        <f t="shared" si="262"/>
        <v>0</v>
      </c>
    </row>
    <row r="310" spans="1:14" s="100" customFormat="1" ht="63.75" customHeight="1" x14ac:dyDescent="0.25">
      <c r="A310" s="97" t="s">
        <v>681</v>
      </c>
      <c r="B310" s="3" t="s">
        <v>473</v>
      </c>
      <c r="C310" s="97" t="s">
        <v>620</v>
      </c>
      <c r="D310" s="97" t="s">
        <v>57</v>
      </c>
      <c r="E310" s="97" t="s">
        <v>636</v>
      </c>
      <c r="F310" s="97" t="s">
        <v>65</v>
      </c>
      <c r="G310" s="97" t="s">
        <v>43</v>
      </c>
      <c r="H310" s="78">
        <f>'[1]Incremental_Cost Year 1'!$AT$416</f>
        <v>0</v>
      </c>
      <c r="I310" s="78">
        <f>'[1]Incremental_Cost Year 2'!$AT$416</f>
        <v>48000</v>
      </c>
      <c r="J310" s="78">
        <f>'[1]Incremental_Cost Year 3'!$AT$416</f>
        <v>48000</v>
      </c>
      <c r="K310" s="51">
        <f t="shared" si="277"/>
        <v>96000</v>
      </c>
      <c r="L310" s="51">
        <f>'[1]Incremental_Cost Year 1'!$AU$416+'[1]Incremental_Cost Year 2'!$AU$416+'[1]Incremental_Cost Year 3'!$AU$416</f>
        <v>0</v>
      </c>
      <c r="M310" s="51">
        <f>'[1]Incremental_Cost Year 1'!$BB$416+'[1]Incremental_Cost Year 2'!$BB$416+'[1]Incremental_Cost Year 3'!$BB$416</f>
        <v>0</v>
      </c>
      <c r="N310" s="101">
        <f t="shared" si="262"/>
        <v>-96000</v>
      </c>
    </row>
    <row r="311" spans="1:14" s="100" customFormat="1" ht="65.25" customHeight="1" x14ac:dyDescent="0.25">
      <c r="A311" s="9" t="s">
        <v>629</v>
      </c>
      <c r="B311" s="105" t="s">
        <v>760</v>
      </c>
      <c r="C311" s="9" t="s">
        <v>154</v>
      </c>
      <c r="D311" s="9" t="s">
        <v>75</v>
      </c>
      <c r="E311" s="9" t="s">
        <v>636</v>
      </c>
      <c r="F311" s="9">
        <v>2026</v>
      </c>
      <c r="G311" s="9">
        <v>2030</v>
      </c>
      <c r="H311" s="11">
        <f>H312+H315</f>
        <v>0</v>
      </c>
      <c r="I311" s="11">
        <f t="shared" ref="I311:M311" si="278">I312+I315</f>
        <v>620000</v>
      </c>
      <c r="J311" s="11">
        <f t="shared" si="278"/>
        <v>2596130</v>
      </c>
      <c r="K311" s="11">
        <f t="shared" si="278"/>
        <v>3216130</v>
      </c>
      <c r="L311" s="11">
        <f t="shared" si="278"/>
        <v>1976130</v>
      </c>
      <c r="M311" s="11">
        <f t="shared" si="278"/>
        <v>0</v>
      </c>
      <c r="N311" s="47">
        <f t="shared" si="262"/>
        <v>-1240000</v>
      </c>
    </row>
    <row r="312" spans="1:14" s="100" customFormat="1" ht="62.25" customHeight="1" x14ac:dyDescent="0.25">
      <c r="A312" s="25" t="s">
        <v>682</v>
      </c>
      <c r="B312" s="106" t="s">
        <v>683</v>
      </c>
      <c r="C312" s="25" t="s">
        <v>154</v>
      </c>
      <c r="D312" s="25" t="s">
        <v>75</v>
      </c>
      <c r="E312" s="25" t="s">
        <v>636</v>
      </c>
      <c r="F312" s="25">
        <v>2026</v>
      </c>
      <c r="G312" s="25">
        <v>2028</v>
      </c>
      <c r="H312" s="26">
        <f>SUM(H313:H314)</f>
        <v>0</v>
      </c>
      <c r="I312" s="26">
        <f t="shared" ref="I312:M312" si="279">SUM(I313:I314)</f>
        <v>60000</v>
      </c>
      <c r="J312" s="26">
        <f t="shared" si="279"/>
        <v>2036130</v>
      </c>
      <c r="K312" s="26">
        <f t="shared" si="279"/>
        <v>2096130</v>
      </c>
      <c r="L312" s="26">
        <f t="shared" si="279"/>
        <v>1976130</v>
      </c>
      <c r="M312" s="26">
        <f t="shared" si="279"/>
        <v>0</v>
      </c>
      <c r="N312" s="49">
        <f t="shared" si="262"/>
        <v>-120000</v>
      </c>
    </row>
    <row r="313" spans="1:14" s="100" customFormat="1" ht="52.5" customHeight="1" x14ac:dyDescent="0.25">
      <c r="A313" s="97" t="s">
        <v>684</v>
      </c>
      <c r="B313" s="3" t="s">
        <v>761</v>
      </c>
      <c r="C313" s="97" t="s">
        <v>620</v>
      </c>
      <c r="D313" s="97" t="s">
        <v>57</v>
      </c>
      <c r="E313" s="97" t="s">
        <v>636</v>
      </c>
      <c r="F313" s="97" t="s">
        <v>46</v>
      </c>
      <c r="G313" s="97" t="s">
        <v>90</v>
      </c>
      <c r="H313" s="78">
        <f>'[1]Incremental_Cost Year 1'!$AT$421</f>
        <v>0</v>
      </c>
      <c r="I313" s="78">
        <f>'[1]Incremental_Cost Year 2'!$AT$421</f>
        <v>60000</v>
      </c>
      <c r="J313" s="78">
        <f>'[1]Incremental_Cost Year 3'!$AT$421</f>
        <v>60000</v>
      </c>
      <c r="K313" s="51">
        <f t="shared" ref="K313:K314" si="280">SUM(H313:J313)</f>
        <v>120000</v>
      </c>
      <c r="L313" s="51">
        <f>'[1]Incremental_Cost Year 1'!$AU$421+'[1]Incremental_Cost Year 2'!$AU$421+'[1]Incremental_Cost Year 3'!$AU$421</f>
        <v>0</v>
      </c>
      <c r="M313" s="51">
        <f>'[1]Incremental_Cost Year 1'!$BB$421+'[1]Incremental_Cost Year 2'!$BB$421+'[1]Incremental_Cost Year 3'!$BB$421</f>
        <v>0</v>
      </c>
      <c r="N313" s="101">
        <f t="shared" si="262"/>
        <v>-120000</v>
      </c>
    </row>
    <row r="314" spans="1:14" s="100" customFormat="1" ht="45" customHeight="1" x14ac:dyDescent="0.25">
      <c r="A314" s="97" t="s">
        <v>685</v>
      </c>
      <c r="B314" s="3" t="s">
        <v>762</v>
      </c>
      <c r="C314" s="97" t="s">
        <v>717</v>
      </c>
      <c r="D314" s="97" t="s">
        <v>62</v>
      </c>
      <c r="E314" s="97" t="s">
        <v>636</v>
      </c>
      <c r="F314" s="5" t="s">
        <v>89</v>
      </c>
      <c r="G314" s="5" t="s">
        <v>90</v>
      </c>
      <c r="H314" s="78">
        <f>'[1]Incremental_Cost Year 1'!$AT$422</f>
        <v>0</v>
      </c>
      <c r="I314" s="78">
        <f>'[1]Incremental_Cost Year 2'!$AT$422</f>
        <v>0</v>
      </c>
      <c r="J314" s="78">
        <f>'[1]Incremental_Cost Year 3'!$AT$422</f>
        <v>1976130</v>
      </c>
      <c r="K314" s="51">
        <f t="shared" si="280"/>
        <v>1976130</v>
      </c>
      <c r="L314" s="51">
        <f>'[1]Incremental_Cost Year 1'!$AU$422+'[1]Incremental_Cost Year 2'!$AU$422+'[1]Incremental_Cost Year 3'!$AU$422</f>
        <v>1976130</v>
      </c>
      <c r="M314" s="51">
        <f>'[1]Incremental_Cost Year 1'!$BB$422+'[1]Incremental_Cost Year 2'!$BB$422+'[1]Incremental_Cost Year 3'!$BB$422</f>
        <v>0</v>
      </c>
      <c r="N314" s="101">
        <f t="shared" si="262"/>
        <v>0</v>
      </c>
    </row>
    <row r="315" spans="1:14" s="100" customFormat="1" ht="60" customHeight="1" x14ac:dyDescent="0.25">
      <c r="A315" s="25" t="s">
        <v>686</v>
      </c>
      <c r="B315" s="20" t="s">
        <v>687</v>
      </c>
      <c r="C315" s="25" t="s">
        <v>620</v>
      </c>
      <c r="D315" s="25" t="s">
        <v>57</v>
      </c>
      <c r="E315" s="25" t="s">
        <v>636</v>
      </c>
      <c r="F315" s="25">
        <v>2026</v>
      </c>
      <c r="G315" s="25">
        <v>2030</v>
      </c>
      <c r="H315" s="26">
        <f>SUM(H316:H317)</f>
        <v>0</v>
      </c>
      <c r="I315" s="26">
        <f t="shared" ref="I315:M315" si="281">SUM(I316:I317)</f>
        <v>560000</v>
      </c>
      <c r="J315" s="26">
        <f t="shared" si="281"/>
        <v>560000</v>
      </c>
      <c r="K315" s="26">
        <f t="shared" si="281"/>
        <v>1120000</v>
      </c>
      <c r="L315" s="26">
        <f t="shared" si="281"/>
        <v>0</v>
      </c>
      <c r="M315" s="26">
        <f t="shared" si="281"/>
        <v>0</v>
      </c>
      <c r="N315" s="49">
        <f t="shared" si="262"/>
        <v>-1120000</v>
      </c>
    </row>
    <row r="316" spans="1:14" s="107" customFormat="1" ht="72" customHeight="1" x14ac:dyDescent="0.25">
      <c r="A316" s="97" t="s">
        <v>688</v>
      </c>
      <c r="B316" s="129" t="s">
        <v>763</v>
      </c>
      <c r="C316" s="97" t="s">
        <v>620</v>
      </c>
      <c r="D316" s="97" t="s">
        <v>57</v>
      </c>
      <c r="E316" s="97" t="s">
        <v>86</v>
      </c>
      <c r="F316" s="97" t="s">
        <v>65</v>
      </c>
      <c r="G316" s="97" t="s">
        <v>43</v>
      </c>
      <c r="H316" s="78">
        <f>'[1]Incremental_Cost Year 1'!$AT$426</f>
        <v>0</v>
      </c>
      <c r="I316" s="78">
        <f>'[1]Incremental_Cost Year 2'!$AT$426</f>
        <v>500000</v>
      </c>
      <c r="J316" s="78">
        <f>'[1]Incremental_Cost Year 3'!$AT$426</f>
        <v>500000</v>
      </c>
      <c r="K316" s="51">
        <f t="shared" ref="K316:K317" si="282">SUM(H316:J316)</f>
        <v>1000000</v>
      </c>
      <c r="L316" s="51">
        <f>'[1]Incremental_Cost Year 1'!$AU$426+'[1]Incremental_Cost Year 2'!$AU$426+'[1]Incremental_Cost Year 3'!$AU$426</f>
        <v>0</v>
      </c>
      <c r="M316" s="51">
        <f>'[1]Incremental_Cost Year 1'!$BB$426+'[1]Incremental_Cost Year 2'!$BB$426+'[1]Incremental_Cost Year 3'!$BB$426</f>
        <v>0</v>
      </c>
      <c r="N316" s="101">
        <f t="shared" si="262"/>
        <v>-1000000</v>
      </c>
    </row>
    <row r="317" spans="1:14" s="107" customFormat="1" ht="72" customHeight="1" x14ac:dyDescent="0.25">
      <c r="A317" s="97" t="s">
        <v>689</v>
      </c>
      <c r="B317" s="129" t="s">
        <v>764</v>
      </c>
      <c r="C317" s="97" t="s">
        <v>620</v>
      </c>
      <c r="D317" s="97" t="s">
        <v>57</v>
      </c>
      <c r="E317" s="97" t="s">
        <v>636</v>
      </c>
      <c r="F317" s="97" t="s">
        <v>46</v>
      </c>
      <c r="G317" s="97" t="s">
        <v>90</v>
      </c>
      <c r="H317" s="78">
        <f>'[1]Incremental_Cost Year 1'!$AT$427</f>
        <v>0</v>
      </c>
      <c r="I317" s="78">
        <f>'[1]Incremental_Cost Year 2'!$AT$427</f>
        <v>60000</v>
      </c>
      <c r="J317" s="78">
        <f>'[1]Incremental_Cost Year 3'!$AT$427</f>
        <v>60000</v>
      </c>
      <c r="K317" s="51">
        <f t="shared" si="282"/>
        <v>120000</v>
      </c>
      <c r="L317" s="51">
        <f>'[1]Incremental_Cost Year 1'!$AU$427+'[1]Incremental_Cost Year 2'!$AU$427+'[1]Incremental_Cost Year 3'!$AU$427</f>
        <v>0</v>
      </c>
      <c r="M317" s="51">
        <f>'[1]Incremental_Cost Year 1'!$BB$427+'[1]Incremental_Cost Year 2'!$BB$427+'[1]Incremental_Cost Year 3'!$BB$427</f>
        <v>0</v>
      </c>
      <c r="N317" s="101">
        <f t="shared" si="262"/>
        <v>-120000</v>
      </c>
    </row>
    <row r="318" spans="1:14" s="100" customFormat="1" ht="72" customHeight="1" x14ac:dyDescent="0.25">
      <c r="A318" s="9" t="s">
        <v>629</v>
      </c>
      <c r="B318" s="80" t="s">
        <v>765</v>
      </c>
      <c r="C318" s="9" t="s">
        <v>154</v>
      </c>
      <c r="D318" s="9" t="s">
        <v>690</v>
      </c>
      <c r="E318" s="9" t="s">
        <v>774</v>
      </c>
      <c r="F318" s="9">
        <v>2026</v>
      </c>
      <c r="G318" s="9">
        <v>2030</v>
      </c>
      <c r="H318" s="11">
        <f>H319+H323</f>
        <v>0</v>
      </c>
      <c r="I318" s="11">
        <f t="shared" ref="I318:M318" si="283">I319+I323</f>
        <v>5917420</v>
      </c>
      <c r="J318" s="11">
        <f t="shared" si="283"/>
        <v>4937052.625</v>
      </c>
      <c r="K318" s="11">
        <f t="shared" si="283"/>
        <v>10854472.625</v>
      </c>
      <c r="L318" s="11">
        <f t="shared" si="283"/>
        <v>3214473</v>
      </c>
      <c r="M318" s="11">
        <f t="shared" si="283"/>
        <v>1200000</v>
      </c>
      <c r="N318" s="47">
        <f t="shared" si="262"/>
        <v>-6439999.625</v>
      </c>
    </row>
    <row r="319" spans="1:14" s="100" customFormat="1" ht="57" customHeight="1" x14ac:dyDescent="0.25">
      <c r="A319" s="25" t="s">
        <v>691</v>
      </c>
      <c r="B319" s="20" t="s">
        <v>766</v>
      </c>
      <c r="C319" s="25" t="s">
        <v>154</v>
      </c>
      <c r="D319" s="25" t="s">
        <v>692</v>
      </c>
      <c r="E319" s="25" t="s">
        <v>806</v>
      </c>
      <c r="F319" s="25">
        <v>2026</v>
      </c>
      <c r="G319" s="25">
        <v>2030</v>
      </c>
      <c r="H319" s="26">
        <f>SUM(H320:H322)</f>
        <v>0</v>
      </c>
      <c r="I319" s="26">
        <f t="shared" ref="I319:M319" si="284">SUM(I320:I322)</f>
        <v>2317420</v>
      </c>
      <c r="J319" s="26">
        <f t="shared" si="284"/>
        <v>2317420</v>
      </c>
      <c r="K319" s="26">
        <f t="shared" si="284"/>
        <v>4634840</v>
      </c>
      <c r="L319" s="26">
        <f t="shared" si="284"/>
        <v>2634840</v>
      </c>
      <c r="M319" s="26">
        <f t="shared" si="284"/>
        <v>0</v>
      </c>
      <c r="N319" s="49">
        <f t="shared" si="262"/>
        <v>-2000000</v>
      </c>
    </row>
    <row r="320" spans="1:14" s="100" customFormat="1" ht="61.5" customHeight="1" x14ac:dyDescent="0.25">
      <c r="A320" s="97" t="s">
        <v>693</v>
      </c>
      <c r="B320" s="129" t="s">
        <v>694</v>
      </c>
      <c r="C320" s="97" t="s">
        <v>718</v>
      </c>
      <c r="D320" s="97" t="s">
        <v>695</v>
      </c>
      <c r="E320" s="97" t="s">
        <v>696</v>
      </c>
      <c r="F320" s="97" t="s">
        <v>46</v>
      </c>
      <c r="G320" s="97" t="s">
        <v>43</v>
      </c>
      <c r="H320" s="78">
        <f>'[1]Incremental_Cost Year 1'!$AT$432</f>
        <v>0</v>
      </c>
      <c r="I320" s="78">
        <f>'[1]Incremental_Cost Year 2'!$AT$432</f>
        <v>1317420</v>
      </c>
      <c r="J320" s="78">
        <f>'[1]Incremental_Cost Year 3'!$AT$432</f>
        <v>1317420</v>
      </c>
      <c r="K320" s="51">
        <f t="shared" ref="K320:K322" si="285">SUM(H320:J320)</f>
        <v>2634840</v>
      </c>
      <c r="L320" s="51">
        <f>'[1]Incremental_Cost Year 1'!$AU$432+'[1]Incremental_Cost Year 2'!$AU$432+'[1]Incremental_Cost Year 3'!$AU$432</f>
        <v>2634840</v>
      </c>
      <c r="M320" s="51">
        <f>'[1]Incremental_Cost Year 1'!$BB$432+'[1]Incremental_Cost Year 2'!$BB$432+'[1]Incremental_Cost Year 3'!$BB$432</f>
        <v>0</v>
      </c>
      <c r="N320" s="101">
        <f t="shared" si="262"/>
        <v>0</v>
      </c>
    </row>
    <row r="321" spans="1:14" s="102" customFormat="1" ht="64.5" customHeight="1" x14ac:dyDescent="0.25">
      <c r="A321" s="97" t="s">
        <v>697</v>
      </c>
      <c r="B321" s="129" t="s">
        <v>767</v>
      </c>
      <c r="C321" s="97" t="s">
        <v>620</v>
      </c>
      <c r="D321" s="97" t="s">
        <v>57</v>
      </c>
      <c r="E321" s="97" t="s">
        <v>698</v>
      </c>
      <c r="F321" s="97" t="s">
        <v>65</v>
      </c>
      <c r="G321" s="97" t="s">
        <v>43</v>
      </c>
      <c r="H321" s="78">
        <f>'[1]Incremental_Cost Year 1'!$AT$433</f>
        <v>0</v>
      </c>
      <c r="I321" s="78">
        <f>'[1]Incremental_Cost Year 2'!$AT$433</f>
        <v>1000000</v>
      </c>
      <c r="J321" s="78">
        <f>'[1]Incremental_Cost Year 3'!$AT$433</f>
        <v>1000000</v>
      </c>
      <c r="K321" s="51">
        <f t="shared" si="285"/>
        <v>2000000</v>
      </c>
      <c r="L321" s="51">
        <f>'[1]Incremental_Cost Year 1'!$AU$433+'[1]Incremental_Cost Year 2'!$AU$433+'[1]Incremental_Cost Year 3'!$AU$433</f>
        <v>0</v>
      </c>
      <c r="M321" s="51">
        <f>'[1]Incremental_Cost Year 1'!$BB$433+'[1]Incremental_Cost Year 2'!$BB$433+'[1]Incremental_Cost Year 3'!$BB$433</f>
        <v>0</v>
      </c>
      <c r="N321" s="101">
        <f t="shared" si="262"/>
        <v>-2000000</v>
      </c>
    </row>
    <row r="322" spans="1:14" s="102" customFormat="1" ht="56.25" customHeight="1" x14ac:dyDescent="0.25">
      <c r="A322" s="97" t="s">
        <v>699</v>
      </c>
      <c r="B322" s="129" t="s">
        <v>700</v>
      </c>
      <c r="C322" s="97" t="s">
        <v>154</v>
      </c>
      <c r="D322" s="97" t="s">
        <v>645</v>
      </c>
      <c r="E322" s="97" t="s">
        <v>79</v>
      </c>
      <c r="F322" s="97" t="s">
        <v>46</v>
      </c>
      <c r="G322" s="97" t="s">
        <v>65</v>
      </c>
      <c r="H322" s="78">
        <f>'[1]Incremental_Cost Year 1'!$AT$434</f>
        <v>0</v>
      </c>
      <c r="I322" s="78">
        <f>'[1]Incremental_Cost Year 2'!$AT$434</f>
        <v>0</v>
      </c>
      <c r="J322" s="78">
        <f>'[1]Incremental_Cost Year 3'!$AT$434</f>
        <v>0</v>
      </c>
      <c r="K322" s="51">
        <f t="shared" si="285"/>
        <v>0</v>
      </c>
      <c r="L322" s="51">
        <f>'[1]Incremental_Cost Year 1'!$AU$434+'[1]Incremental_Cost Year 2'!$AU$434+'[1]Incremental_Cost Year 3'!$AU$434</f>
        <v>0</v>
      </c>
      <c r="M322" s="51">
        <f>'[1]Incremental_Cost Year 1'!$BB$435+'[1]Incremental_Cost Year 2'!$BB$435+'[1]Incremental_Cost Year 3'!$BB$435</f>
        <v>0</v>
      </c>
      <c r="N322" s="101">
        <f t="shared" si="262"/>
        <v>0</v>
      </c>
    </row>
    <row r="323" spans="1:14" s="100" customFormat="1" ht="97.5" customHeight="1" x14ac:dyDescent="0.25">
      <c r="A323" s="25" t="s">
        <v>701</v>
      </c>
      <c r="B323" s="20" t="s">
        <v>702</v>
      </c>
      <c r="C323" s="25" t="s">
        <v>154</v>
      </c>
      <c r="D323" s="25" t="s">
        <v>703</v>
      </c>
      <c r="E323" s="25" t="s">
        <v>807</v>
      </c>
      <c r="F323" s="25">
        <v>2026</v>
      </c>
      <c r="G323" s="25">
        <v>2030</v>
      </c>
      <c r="H323" s="26">
        <f>SUM(H324:H326)</f>
        <v>0</v>
      </c>
      <c r="I323" s="26">
        <f t="shared" ref="I323:M323" si="286">SUM(I324:I326)</f>
        <v>3600000</v>
      </c>
      <c r="J323" s="26">
        <f t="shared" si="286"/>
        <v>2619632.625</v>
      </c>
      <c r="K323" s="26">
        <f t="shared" si="286"/>
        <v>6219632.625</v>
      </c>
      <c r="L323" s="26">
        <f t="shared" si="286"/>
        <v>579633</v>
      </c>
      <c r="M323" s="26">
        <f t="shared" si="286"/>
        <v>1200000</v>
      </c>
      <c r="N323" s="49">
        <f t="shared" si="262"/>
        <v>-4439999.625</v>
      </c>
    </row>
    <row r="324" spans="1:14" s="100" customFormat="1" ht="43.5" customHeight="1" x14ac:dyDescent="0.25">
      <c r="A324" s="108" t="s">
        <v>704</v>
      </c>
      <c r="B324" s="3" t="s">
        <v>775</v>
      </c>
      <c r="C324" s="108" t="s">
        <v>777</v>
      </c>
      <c r="D324" s="4" t="s">
        <v>635</v>
      </c>
      <c r="E324" s="4" t="s">
        <v>705</v>
      </c>
      <c r="F324" s="4" t="s">
        <v>77</v>
      </c>
      <c r="G324" s="4" t="s">
        <v>89</v>
      </c>
      <c r="H324" s="78">
        <f>'[1]Incremental_Cost Year 1'!$AT$437</f>
        <v>0</v>
      </c>
      <c r="I324" s="78">
        <f>'[1]Incremental_Cost Year 2'!$AT$437</f>
        <v>0</v>
      </c>
      <c r="J324" s="78">
        <f>'[1]Incremental_Cost Year 3'!$AT$437</f>
        <v>1299632.625</v>
      </c>
      <c r="K324" s="51">
        <f t="shared" ref="K324:K326" si="287">SUM(H324:J324)</f>
        <v>1299632.625</v>
      </c>
      <c r="L324" s="51">
        <f>'[1]Incremental_Cost Year 1'!$AU$437+'[1]Incremental_Cost Year 2'!$AU$437+'[1]Incremental_Cost Year 3'!$AU$437</f>
        <v>579633</v>
      </c>
      <c r="M324" s="51">
        <f>'[1]Incremental_Cost Year 1'!$BB$437+'[1]Incremental_Cost Year 2'!$BB$437+'[1]Incremental_Cost Year 3'!$BB$437</f>
        <v>0</v>
      </c>
      <c r="N324" s="103">
        <f t="shared" si="262"/>
        <v>-719999.625</v>
      </c>
    </row>
    <row r="325" spans="1:14" s="102" customFormat="1" ht="57" customHeight="1" x14ac:dyDescent="0.25">
      <c r="A325" s="97" t="s">
        <v>769</v>
      </c>
      <c r="B325" s="129" t="s">
        <v>706</v>
      </c>
      <c r="C325" s="108" t="s">
        <v>777</v>
      </c>
      <c r="D325" s="97" t="s">
        <v>635</v>
      </c>
      <c r="E325" s="97" t="s">
        <v>707</v>
      </c>
      <c r="F325" s="97" t="s">
        <v>65</v>
      </c>
      <c r="G325" s="97" t="s">
        <v>43</v>
      </c>
      <c r="H325" s="78">
        <f>'[1]Incremental_Cost Year 1'!$AT$438</f>
        <v>0</v>
      </c>
      <c r="I325" s="78">
        <f>'[1]Incremental_Cost Year 2'!$AT$438</f>
        <v>1200000</v>
      </c>
      <c r="J325" s="78">
        <f>'[1]Incremental_Cost Year 3'!$AT$438</f>
        <v>1200000</v>
      </c>
      <c r="K325" s="51">
        <f t="shared" si="287"/>
        <v>2400000</v>
      </c>
      <c r="L325" s="51">
        <f>'[1]Incremental_Cost Year 1'!$AU$438+'[1]Incremental_Cost Year 2'!$AU$438+'[1]Incremental_Cost Year 3'!$AU$438</f>
        <v>0</v>
      </c>
      <c r="M325" s="51">
        <f>'[1]Incremental_Cost Year 1'!$BB$438+'[1]Incremental_Cost Year 2'!$BB$438+'[1]Incremental_Cost Year 3'!$BB$438</f>
        <v>1200000</v>
      </c>
      <c r="N325" s="101">
        <f t="shared" si="262"/>
        <v>-1200000</v>
      </c>
    </row>
    <row r="326" spans="1:14" s="102" customFormat="1" ht="58.5" customHeight="1" thickBot="1" x14ac:dyDescent="0.3">
      <c r="A326" s="97" t="s">
        <v>770</v>
      </c>
      <c r="B326" s="129" t="s">
        <v>708</v>
      </c>
      <c r="C326" s="97" t="s">
        <v>620</v>
      </c>
      <c r="D326" s="97" t="s">
        <v>57</v>
      </c>
      <c r="E326" s="97" t="s">
        <v>709</v>
      </c>
      <c r="F326" s="97" t="s">
        <v>65</v>
      </c>
      <c r="G326" s="97" t="s">
        <v>43</v>
      </c>
      <c r="H326" s="78">
        <f>'[1]Incremental_Cost Year 1'!$AT$439</f>
        <v>0</v>
      </c>
      <c r="I326" s="78">
        <f>'[1]Incremental_Cost Year 2'!$AT$439</f>
        <v>2400000</v>
      </c>
      <c r="J326" s="78">
        <f>'[1]Incremental_Cost Year 3'!$AT$439</f>
        <v>120000</v>
      </c>
      <c r="K326" s="51">
        <f t="shared" si="287"/>
        <v>2520000</v>
      </c>
      <c r="L326" s="51">
        <f>'[1]Incremental_Cost Year 1'!$AU$439+'[1]Incremental_Cost Year 2'!$AU$439+'[1]Incremental_Cost Year 3'!$AU$439</f>
        <v>0</v>
      </c>
      <c r="M326" s="51">
        <f>'[1]Incremental_Cost Year 1'!$BB$439+'[1]Incremental_Cost Year 2'!$BB$439+'[1]Incremental_Cost Year 3'!$BB$439</f>
        <v>0</v>
      </c>
      <c r="N326" s="101">
        <f t="shared" si="262"/>
        <v>-2520000</v>
      </c>
    </row>
    <row r="327" spans="1:14" s="57" customFormat="1" ht="36" customHeight="1" thickBot="1" x14ac:dyDescent="0.3">
      <c r="A327" s="130" t="s">
        <v>606</v>
      </c>
      <c r="B327" s="131"/>
      <c r="C327" s="131"/>
      <c r="D327" s="131"/>
      <c r="E327" s="131"/>
      <c r="F327" s="131"/>
      <c r="G327" s="131"/>
      <c r="H327" s="96">
        <f t="shared" ref="H327:N327" si="288">H13+H94+H198+H223+H281</f>
        <v>1333958339.2874999</v>
      </c>
      <c r="I327" s="96">
        <f t="shared" si="288"/>
        <v>701889690.2874999</v>
      </c>
      <c r="J327" s="96">
        <f t="shared" si="288"/>
        <v>707706464.61249995</v>
      </c>
      <c r="K327" s="96">
        <f t="shared" si="288"/>
        <v>9273456127.7875004</v>
      </c>
      <c r="L327" s="96">
        <f t="shared" si="288"/>
        <v>4982476337.5</v>
      </c>
      <c r="M327" s="96">
        <f t="shared" si="288"/>
        <v>3656823463</v>
      </c>
      <c r="N327" s="111">
        <f t="shared" si="288"/>
        <v>-634156327.28750002</v>
      </c>
    </row>
    <row r="329" spans="1:14" x14ac:dyDescent="0.25">
      <c r="M329" s="118"/>
      <c r="N329" s="118">
        <f>N327/K327</f>
        <v>-6.8384032721875793E-2</v>
      </c>
    </row>
    <row r="333" spans="1:14" ht="27" customHeight="1" x14ac:dyDescent="0.25"/>
  </sheetData>
  <mergeCells count="34">
    <mergeCell ref="K200:K204"/>
    <mergeCell ref="L200:L204"/>
    <mergeCell ref="A3:N3"/>
    <mergeCell ref="A9:A10"/>
    <mergeCell ref="B9:B10"/>
    <mergeCell ref="D9:E10"/>
    <mergeCell ref="F9:G9"/>
    <mergeCell ref="A7:N7"/>
    <mergeCell ref="A4:N4"/>
    <mergeCell ref="A5:N5"/>
    <mergeCell ref="A6:N6"/>
    <mergeCell ref="A8:N8"/>
    <mergeCell ref="H9:H10"/>
    <mergeCell ref="I9:I10"/>
    <mergeCell ref="J9:J10"/>
    <mergeCell ref="K9:K10"/>
    <mergeCell ref="C9:C10"/>
    <mergeCell ref="L9:M9"/>
    <mergeCell ref="N9:N10"/>
    <mergeCell ref="A196:N196"/>
    <mergeCell ref="A197:N197"/>
    <mergeCell ref="A92:N92"/>
    <mergeCell ref="A93:N93"/>
    <mergeCell ref="A94:G94"/>
    <mergeCell ref="A11:N11"/>
    <mergeCell ref="A12:N12"/>
    <mergeCell ref="A13:B13"/>
    <mergeCell ref="A327:G327"/>
    <mergeCell ref="A221:N221"/>
    <mergeCell ref="A222:N222"/>
    <mergeCell ref="A223:G223"/>
    <mergeCell ref="A279:N279"/>
    <mergeCell ref="A280:N280"/>
    <mergeCell ref="A281:G281"/>
  </mergeCells>
  <phoneticPr fontId="3" type="noConversion"/>
  <pageMargins left="0.7" right="0.7" top="0.75" bottom="0.75" header="0.3" footer="0.3"/>
  <pageSetup scale="37"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40d9007-a1fb-482a-96da-a02b62c046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2A0166CDDC494A97954A231935641B" ma:contentTypeVersion="8" ma:contentTypeDescription="Create a new document." ma:contentTypeScope="" ma:versionID="7f09a02ec503664d8b66cfdccbdc7a5e">
  <xsd:schema xmlns:xsd="http://www.w3.org/2001/XMLSchema" xmlns:xs="http://www.w3.org/2001/XMLSchema" xmlns:p="http://schemas.microsoft.com/office/2006/metadata/properties" xmlns:ns3="240d9007-a1fb-482a-96da-a02b62c04690" xmlns:ns4="4797cbd5-ed42-4333-9a73-82e73c5a11e9" targetNamespace="http://schemas.microsoft.com/office/2006/metadata/properties" ma:root="true" ma:fieldsID="63afdddecd272fabd8ead7293bb1b477" ns3:_="" ns4:_="">
    <xsd:import namespace="240d9007-a1fb-482a-96da-a02b62c04690"/>
    <xsd:import namespace="4797cbd5-ed42-4333-9a73-82e73c5a11e9"/>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d9007-a1fb-482a-96da-a02b62c04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97cbd5-ed42-4333-9a73-82e73c5a11e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5ABFAD-887B-415C-84C6-0C7A8ADF0771}">
  <ds:schemaRefs>
    <ds:schemaRef ds:uri="http://purl.org/dc/dcmitype/"/>
    <ds:schemaRef ds:uri="http://schemas.microsoft.com/office/2006/metadata/properties"/>
    <ds:schemaRef ds:uri="http://schemas.microsoft.com/office/infopath/2007/PartnerControls"/>
    <ds:schemaRef ds:uri="240d9007-a1fb-482a-96da-a02b62c04690"/>
    <ds:schemaRef ds:uri="http://purl.org/dc/terms/"/>
    <ds:schemaRef ds:uri="http://schemas.openxmlformats.org/package/2006/metadata/core-properties"/>
    <ds:schemaRef ds:uri="http://schemas.microsoft.com/office/2006/documentManagement/types"/>
    <ds:schemaRef ds:uri="4797cbd5-ed42-4333-9a73-82e73c5a11e9"/>
    <ds:schemaRef ds:uri="http://www.w3.org/XML/1998/namespace"/>
    <ds:schemaRef ds:uri="http://purl.org/dc/elements/1.1/"/>
  </ds:schemaRefs>
</ds:datastoreItem>
</file>

<file path=customXml/itemProps2.xml><?xml version="1.0" encoding="utf-8"?>
<ds:datastoreItem xmlns:ds="http://schemas.openxmlformats.org/officeDocument/2006/customXml" ds:itemID="{924466F1-EE19-4714-BE44-B177A7C723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d9007-a1fb-482a-96da-a02b62c04690"/>
    <ds:schemaRef ds:uri="4797cbd5-ed42-4333-9a73-82e73c5a11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821CAB-FD1A-4826-AE63-7CDF02F8B319}">
  <ds:schemaRefs>
    <ds:schemaRef ds:uri="http://schemas.microsoft.com/sharepoint/v3/contenttype/forms"/>
  </ds:schemaRefs>
</ds:datastoreItem>
</file>

<file path=docMetadata/LabelInfo.xml><?xml version="1.0" encoding="utf-8"?>
<clbl:labelList xmlns:clbl="http://schemas.microsoft.com/office/2020/mipLabelMetadata">
  <clbl:label id="{6cf46c2e-64e9-484b-aa4e-3ffc4469b01c}" enabled="1" method="Privileged" siteId="{f5d8b812-606a-42ba-8cf9-3371cfe29c7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plani i Veprimit</vt:lpstr>
      <vt:lpstr>'plani i Veprimit'!Print_Area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Oriana Arapi</dc:creator>
  <cp:keywords/>
  <dc:description/>
  <cp:lastModifiedBy>Sara Kosova</cp:lastModifiedBy>
  <cp:revision/>
  <cp:lastPrinted>2025-08-01T10:02:59Z</cp:lastPrinted>
  <dcterms:created xsi:type="dcterms:W3CDTF">2019-02-21T16:54:35Z</dcterms:created>
  <dcterms:modified xsi:type="dcterms:W3CDTF">2025-08-01T10:03:14Z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0x010100AF2A0166CDDC494A97954A231935641B</vt:lpwstr>
  </property>
</Properties>
</file>